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Gianni Saitta\Dropbox\UCV\PEREQUATIONS\Fichiers sources\2019\"/>
    </mc:Choice>
  </mc:AlternateContent>
  <bookViews>
    <workbookView xWindow="240" yWindow="2895" windowWidth="13815" windowHeight="8685" tabRatio="923" firstSheet="1" activeTab="1"/>
  </bookViews>
  <sheets>
    <sheet name="Paramètres" sheetId="40" state="hidden" r:id="rId1"/>
    <sheet name="Synthèse" sheetId="53" r:id="rId2"/>
  </sheets>
  <definedNames>
    <definedName name="_xlnm._FilterDatabase" localSheetId="1" hidden="1">Synthèse!$A$4:$U$314</definedName>
    <definedName name="_xlnm.Database" localSheetId="1">#REF!</definedName>
    <definedName name="_xlnm.Database">#REF!</definedName>
    <definedName name="_xlnm.Print_Titles" localSheetId="1">Synthèse!$4:$4</definedName>
    <definedName name="ind">2</definedName>
    <definedName name="_xlnm.Print_Area" localSheetId="1">Synthèse!$A$3:$U$314</definedName>
  </definedNames>
  <calcPr calcId="152511"/>
  <fileRecoveryPr repairLoad="1"/>
</workbook>
</file>

<file path=xl/calcChain.xml><?xml version="1.0" encoding="utf-8"?>
<calcChain xmlns="http://schemas.openxmlformats.org/spreadsheetml/2006/main">
  <c r="B56" i="40" l="1"/>
  <c r="P314" i="53" l="1"/>
  <c r="N314" i="53" l="1"/>
  <c r="D65" i="40" l="1"/>
  <c r="D66" i="40" s="1"/>
  <c r="F64" i="40" s="1"/>
  <c r="B28" i="40" l="1"/>
  <c r="B59" i="40" l="1"/>
  <c r="C28" i="40" l="1"/>
  <c r="D28" i="40" l="1"/>
  <c r="E28" i="40"/>
  <c r="F28" i="40"/>
  <c r="G28" i="40"/>
  <c r="H28" i="40"/>
  <c r="D314" i="53" l="1"/>
  <c r="B58" i="40" l="1"/>
  <c r="B60" i="40" s="1"/>
  <c r="B48" i="40" l="1"/>
  <c r="B61" i="40"/>
  <c r="E314" i="53" l="1"/>
  <c r="Q314" i="53" s="1"/>
  <c r="G39" i="40" l="1"/>
  <c r="G41" i="40" s="1"/>
  <c r="K39" i="40" l="1"/>
  <c r="K40" i="40" l="1"/>
  <c r="K41" i="40" s="1"/>
  <c r="H41" i="40" s="1"/>
  <c r="C40" i="40" l="1"/>
  <c r="C41" i="40"/>
  <c r="F314" i="53" l="1"/>
  <c r="H314" i="53" l="1"/>
  <c r="G314" i="53" l="1"/>
  <c r="I314" i="53" l="1"/>
  <c r="J314" i="53" l="1"/>
  <c r="K314" i="53" l="1"/>
  <c r="L314" i="53" s="1"/>
  <c r="D35" i="40" l="1"/>
  <c r="C35" i="40"/>
  <c r="T314" i="53" l="1"/>
  <c r="U314" i="53" s="1"/>
</calcChain>
</file>

<file path=xl/sharedStrings.xml><?xml version="1.0" encoding="utf-8"?>
<sst xmlns="http://schemas.openxmlformats.org/spreadsheetml/2006/main" count="718" uniqueCount="408">
  <si>
    <t>L'Isle</t>
  </si>
  <si>
    <t>Lussery-Villars</t>
  </si>
  <si>
    <t>Mauraz</t>
  </si>
  <si>
    <t>Mex</t>
  </si>
  <si>
    <t>Moiry</t>
  </si>
  <si>
    <t>Corcelles-près-Payerne</t>
  </si>
  <si>
    <t>Grandcour</t>
  </si>
  <si>
    <t>Henniez</t>
  </si>
  <si>
    <t>Missy</t>
  </si>
  <si>
    <t>Payerne</t>
  </si>
  <si>
    <t>Trey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</si>
  <si>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</si>
  <si>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</si>
  <si>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</si>
  <si>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</si>
  <si>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</si>
  <si>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</si>
  <si>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</si>
  <si>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</si>
  <si>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</si>
  <si>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</si>
  <si>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</si>
  <si>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</si>
  <si>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</si>
  <si>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</si>
  <si>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</si>
  <si>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</si>
  <si>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</si>
  <si>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</si>
  <si>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Saint-Barthélemy</t>
  </si>
  <si>
    <t>Villars-le-Terroir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</si>
  <si>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</si>
  <si>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</si>
  <si>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</si>
  <si>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</si>
  <si>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</si>
  <si>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</si>
  <si>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</si>
  <si>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</si>
  <si>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</si>
  <si>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</si>
  <si>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</si>
  <si>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</si>
  <si>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No OFS</t>
  </si>
  <si>
    <t>Corsier-sur-Vevey</t>
  </si>
  <si>
    <t>Jongny</t>
  </si>
  <si>
    <t>Montreux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</si>
  <si>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</si>
  <si>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</si>
  <si>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</si>
  <si>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</si>
  <si>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</si>
  <si>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</si>
  <si>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</si>
  <si>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</si>
  <si>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</si>
  <si>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</si>
  <si>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</si>
  <si>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</si>
  <si>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</si>
  <si>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</si>
  <si>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</t>
  </si>
  <si>
    <t>Essert-Pittet</t>
  </si>
  <si>
    <t>Nyon</t>
  </si>
  <si>
    <t>Prangins</t>
  </si>
  <si>
    <t>Bougy-Villars</t>
  </si>
  <si>
    <t>Yvorne</t>
  </si>
  <si>
    <t>Apples</t>
  </si>
  <si>
    <t>Aubonne</t>
  </si>
  <si>
    <t>Ballens</t>
  </si>
  <si>
    <t>Berolle</t>
  </si>
  <si>
    <t>Bière</t>
  </si>
  <si>
    <t>Facture sociale</t>
  </si>
  <si>
    <t>Chavannes-sur-Moudon</t>
  </si>
  <si>
    <t>Chesalles-sur-Moudon</t>
  </si>
  <si>
    <t>Cremin</t>
  </si>
  <si>
    <t>Curtilles</t>
  </si>
  <si>
    <t>Dompierre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</si>
  <si>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</si>
  <si>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</si>
  <si>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</si>
  <si>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</si>
  <si>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</si>
  <si>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</si>
  <si>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</si>
  <si>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</si>
  <si>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</si>
  <si>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</si>
  <si>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</si>
  <si>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</si>
  <si>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Arnex-sur-Nyon</t>
  </si>
  <si>
    <t>Bassins</t>
  </si>
  <si>
    <t>Chessel</t>
  </si>
  <si>
    <t>Corbeyrier</t>
  </si>
  <si>
    <t>Gryon</t>
  </si>
  <si>
    <t>Lavey-Morcles</t>
  </si>
  <si>
    <t>Leysin</t>
  </si>
  <si>
    <t>Noville</t>
  </si>
  <si>
    <t>Ollon</t>
  </si>
  <si>
    <t>Sainte-Croix</t>
  </si>
  <si>
    <t>Lausanne</t>
  </si>
  <si>
    <t>Le Mont-sur-Lausanne</t>
  </si>
  <si>
    <t>Paudex</t>
  </si>
  <si>
    <t>Prilly</t>
  </si>
  <si>
    <t>Pully</t>
  </si>
  <si>
    <t>Plafonnement du taux</t>
  </si>
  <si>
    <t>Rivaz</t>
  </si>
  <si>
    <t>St-Saphorin (Lavaux)</t>
  </si>
  <si>
    <t>Ormont-Dessous</t>
  </si>
  <si>
    <t>Ormont-Dessus</t>
  </si>
  <si>
    <t>Rennaz</t>
  </si>
  <si>
    <t>Roche</t>
  </si>
  <si>
    <t>Villeneuve</t>
  </si>
  <si>
    <t>Romainmôtier-Envy</t>
  </si>
  <si>
    <t>Sergey</t>
  </si>
  <si>
    <t>Valeyres-sous-Rances</t>
  </si>
  <si>
    <t>Total</t>
  </si>
  <si>
    <t>Dépenses thématiques</t>
  </si>
  <si>
    <t>Ferreyres</t>
  </si>
  <si>
    <t>Gollion</t>
  </si>
  <si>
    <t>Grancy</t>
  </si>
  <si>
    <t>Forel (Lavaux)</t>
  </si>
  <si>
    <t>Lutry</t>
  </si>
  <si>
    <t>Péréquation directe nette</t>
  </si>
  <si>
    <t>Bremblens</t>
  </si>
  <si>
    <t>Buchillon</t>
  </si>
  <si>
    <t>Yvonand</t>
  </si>
  <si>
    <t>Yverdon-les-Bains</t>
  </si>
  <si>
    <t>Clarmont</t>
  </si>
  <si>
    <t>Denens</t>
  </si>
  <si>
    <t>Denges</t>
  </si>
  <si>
    <t>Echandens</t>
  </si>
  <si>
    <t>Echichens</t>
  </si>
  <si>
    <t>Ecublens</t>
  </si>
  <si>
    <t>Etoy</t>
  </si>
  <si>
    <t>Lavigny</t>
  </si>
  <si>
    <t>Lonay</t>
  </si>
  <si>
    <t>Lully</t>
  </si>
  <si>
    <t>Lussy-sur-Morges</t>
  </si>
  <si>
    <t>Morges</t>
  </si>
  <si>
    <t>Préverenges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</si>
  <si>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</si>
  <si>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</si>
  <si>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</si>
  <si>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</si>
  <si>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</si>
  <si>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</si>
  <si>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</si>
  <si>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</si>
  <si>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</si>
  <si>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</si>
  <si>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</si>
  <si>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</si>
  <si>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</si>
  <si>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</si>
  <si>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</si>
  <si>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</si>
  <si>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</si>
  <si>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</t>
  </si>
  <si>
    <t>Echallens</t>
  </si>
  <si>
    <t>Essertines-sur-Yverdon</t>
  </si>
  <si>
    <t>Etagnières</t>
  </si>
  <si>
    <t>Fey</t>
  </si>
  <si>
    <t>Froideville</t>
  </si>
  <si>
    <t>Morrens</t>
  </si>
  <si>
    <t>Oulens-sous-Echallens</t>
  </si>
  <si>
    <t>Pailly</t>
  </si>
  <si>
    <t>Penthéréaz</t>
  </si>
  <si>
    <t>Poliez-Pittet</t>
  </si>
  <si>
    <t>Rueyres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</si>
  <si>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</si>
  <si>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</si>
  <si>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</si>
  <si>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</si>
  <si>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</si>
  <si>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</si>
  <si>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</si>
  <si>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Le Chenit</t>
  </si>
  <si>
    <t>Le Lieu</t>
  </si>
  <si>
    <t>Blonay</t>
  </si>
  <si>
    <t>Chardonne</t>
  </si>
  <si>
    <t>Corseaux</t>
  </si>
  <si>
    <t>Boussens</t>
  </si>
  <si>
    <t>La Chaux (Cossonay)</t>
  </si>
  <si>
    <t>Plafonnement de l'effort</t>
  </si>
  <si>
    <t>Solde net des péréquations</t>
  </si>
  <si>
    <t>Dépassement forêts</t>
  </si>
  <si>
    <t>Romanel-sur-Lausanne</t>
  </si>
  <si>
    <t>La Praz</t>
  </si>
  <si>
    <t>Premier</t>
  </si>
  <si>
    <t>Rances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</si>
  <si>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</si>
  <si>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</si>
  <si>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</si>
  <si>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</si>
  <si>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</si>
  <si>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</si>
  <si>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</si>
  <si>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</si>
  <si>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</si>
  <si>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</si>
  <si>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</si>
  <si>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</si>
  <si>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</si>
  <si>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</si>
  <si>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</si>
  <si>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</si>
  <si>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</si>
  <si>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</si>
  <si>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</si>
  <si>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</si>
  <si>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Cottens</t>
  </si>
  <si>
    <t>Cuarnens</t>
  </si>
  <si>
    <t>Daillens</t>
  </si>
  <si>
    <t>Dizy</t>
  </si>
  <si>
    <t>Eclépens</t>
  </si>
  <si>
    <t>Chavannes-près-Renens</t>
  </si>
  <si>
    <t>Chigny</t>
  </si>
  <si>
    <t>Aigle</t>
  </si>
  <si>
    <t>Bex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</si>
  <si>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</si>
  <si>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</si>
  <si>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</si>
  <si>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</si>
  <si>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</si>
  <si>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</si>
  <si>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</si>
  <si>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</si>
  <si>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Montagny-près-Yverdon</t>
  </si>
  <si>
    <t>Oppens</t>
  </si>
  <si>
    <t>Orges</t>
  </si>
  <si>
    <t>Ursins</t>
  </si>
  <si>
    <t>Vugelles-La Mothe</t>
  </si>
  <si>
    <t>Carrouge</t>
  </si>
  <si>
    <t>Corcelles-le-Jorat</t>
  </si>
  <si>
    <t>Essertes</t>
  </si>
  <si>
    <t>Ferlens</t>
  </si>
  <si>
    <t>Maracon</t>
  </si>
  <si>
    <t>Mézières</t>
  </si>
  <si>
    <t>Montpreveyres</t>
  </si>
  <si>
    <t>Ropraz</t>
  </si>
  <si>
    <t>Servion</t>
  </si>
  <si>
    <t>Mutrux</t>
  </si>
  <si>
    <t>Novalles</t>
  </si>
  <si>
    <t>Onnens</t>
  </si>
  <si>
    <t>Provence</t>
  </si>
  <si>
    <t>Seuil 1</t>
  </si>
  <si>
    <t>Seuil 2</t>
  </si>
  <si>
    <t>Savigny</t>
  </si>
  <si>
    <t>Chexbres</t>
  </si>
  <si>
    <t>Villars-Epeney</t>
  </si>
  <si>
    <t>Puidoux</t>
  </si>
  <si>
    <t>Bussy-Chardonney</t>
  </si>
  <si>
    <t>Reverolle</t>
  </si>
  <si>
    <t>Romanel-sur-Morges</t>
  </si>
  <si>
    <t>Saint-Prex</t>
  </si>
  <si>
    <t>Saint-Sulpice</t>
  </si>
  <si>
    <t>Tolochenaz</t>
  </si>
  <si>
    <t>Vaux-sur-Morges</t>
  </si>
  <si>
    <t>Villars-Sainte-Croix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</si>
  <si>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</si>
  <si>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</si>
  <si>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</si>
  <si>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</si>
  <si>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</si>
  <si>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</si>
  <si>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</si>
  <si>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</si>
  <si>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</si>
  <si>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Corcelles-sur-Chavornay</t>
  </si>
  <si>
    <t>Croy</t>
  </si>
  <si>
    <t>Juriens</t>
  </si>
  <si>
    <t>Lignerolle</t>
  </si>
  <si>
    <t>Montcherand</t>
  </si>
  <si>
    <t>Orbe</t>
  </si>
  <si>
    <t>Vallorbe</t>
  </si>
  <si>
    <t>Vaulion</t>
  </si>
  <si>
    <t>Vuiteboeuf</t>
  </si>
  <si>
    <t>Féchy</t>
  </si>
  <si>
    <t>Gimel</t>
  </si>
  <si>
    <t>Saint-Livres</t>
  </si>
  <si>
    <t>Saint-Oyens</t>
  </si>
  <si>
    <t>Saubraz</t>
  </si>
  <si>
    <t>Avenches</t>
  </si>
  <si>
    <t>Cudrefin</t>
  </si>
  <si>
    <t>Faoug</t>
  </si>
  <si>
    <t>Bettens</t>
  </si>
  <si>
    <t>Bournens</t>
  </si>
  <si>
    <t xml:space="preserve">Taux </t>
  </si>
  <si>
    <t>Pop.</t>
  </si>
  <si>
    <t>Longirod</t>
  </si>
  <si>
    <t>Marchissy</t>
  </si>
  <si>
    <t>Mollens</t>
  </si>
  <si>
    <t>Montherod</t>
  </si>
  <si>
    <t>Saint-George</t>
  </si>
  <si>
    <t>Chavannes-le-Veyron</t>
  </si>
  <si>
    <t>Chevilly</t>
  </si>
  <si>
    <t>Cossonay</t>
  </si>
  <si>
    <t>Paramétrage des critères de péréquation</t>
  </si>
  <si>
    <t>Prise en charge (%)</t>
  </si>
  <si>
    <t>Montants affectés aux plafonnements</t>
  </si>
  <si>
    <t>Seuil max (pts)</t>
  </si>
  <si>
    <t>Vulliens</t>
  </si>
  <si>
    <t>Champtauroz</t>
  </si>
  <si>
    <t>Chevroux</t>
  </si>
  <si>
    <t>Belmont-sur-Lausanne</t>
  </si>
  <si>
    <t>Cheseaux-sur-Lausanne</t>
  </si>
  <si>
    <t>Crissier</t>
  </si>
  <si>
    <t>Epalinges</t>
  </si>
  <si>
    <t>Jouxtens-Mézery</t>
  </si>
  <si>
    <t>Mathod</t>
  </si>
  <si>
    <t>Molondin</t>
  </si>
  <si>
    <t>Renens</t>
  </si>
  <si>
    <t>Valeyres-sous-Montagny</t>
  </si>
  <si>
    <t>Valeyres-sous-Ursins</t>
  </si>
  <si>
    <t>Orzens</t>
  </si>
  <si>
    <t>Pomy</t>
  </si>
  <si>
    <t>Rovray</t>
  </si>
  <si>
    <t>Suchy</t>
  </si>
  <si>
    <t>Suscévaz</t>
  </si>
  <si>
    <t>Treycovagnes</t>
  </si>
  <si>
    <t>Aclens</t>
  </si>
  <si>
    <t>Seuil 3</t>
  </si>
  <si>
    <t>Plafonnement aide</t>
  </si>
  <si>
    <t>Montant plafonnement totaux</t>
  </si>
  <si>
    <t>Bourg-en-Lavaux</t>
  </si>
  <si>
    <t>Tévenon</t>
  </si>
  <si>
    <t>Vully-les-Lacs</t>
  </si>
  <si>
    <t>Goumoëns</t>
  </si>
  <si>
    <t>Montilliez</t>
  </si>
  <si>
    <t>Jorat-Menthue</t>
  </si>
  <si>
    <t>Valbroye</t>
  </si>
  <si>
    <t>Oron</t>
  </si>
  <si>
    <t>Plafond de 
taux et de l'effort</t>
  </si>
  <si>
    <t>Variation facture sociale</t>
  </si>
  <si>
    <t>Variation point d'impôt</t>
  </si>
  <si>
    <t>Indexation</t>
  </si>
  <si>
    <t>Bussigny</t>
  </si>
  <si>
    <t>Arzier-Le Muids</t>
  </si>
  <si>
    <t>Montanaire</t>
  </si>
  <si>
    <t>Valeur point impôt écrêtés</t>
  </si>
  <si>
    <t>Dépassement routes</t>
  </si>
  <si>
    <t>Droits mutations, GI, successions et donations</t>
  </si>
  <si>
    <t>Indice IPC au 1er janvier 2010</t>
  </si>
  <si>
    <t>Indice IPC au 30 juin de l'année du décompte</t>
  </si>
  <si>
    <t>Montant à affecter ajusté à l'IPC</t>
  </si>
  <si>
    <t>Année de référence</t>
  </si>
  <si>
    <t>A) Période de calcul</t>
  </si>
  <si>
    <t>B) Prélèvement sur recettes conjoncturelles</t>
  </si>
  <si>
    <t>C) Ecrêtage</t>
  </si>
  <si>
    <t>pour une capacité dépassant</t>
  </si>
  <si>
    <t>D) Couche population</t>
  </si>
  <si>
    <t>Montant à affecter par habitant</t>
  </si>
  <si>
    <t>E) Couche solidarité</t>
  </si>
  <si>
    <t>F) Ecart péréquation horizontale</t>
  </si>
  <si>
    <t>G) Dépenses thématiques</t>
  </si>
  <si>
    <t>Transports, nombre de points</t>
  </si>
  <si>
    <t>Prise en charge maximale</t>
  </si>
  <si>
    <t xml:space="preserve">I) Indexation </t>
  </si>
  <si>
    <t>H) Paramètres de plafonnement en points</t>
  </si>
  <si>
    <t xml:space="preserve">J) Liste des communes A--&gt;Z </t>
  </si>
  <si>
    <t>J) Réforme policière</t>
  </si>
  <si>
    <t>Nombre de point</t>
  </si>
  <si>
    <t>Facture</t>
  </si>
  <si>
    <t>Date population</t>
  </si>
  <si>
    <t>Date taux d'impôt</t>
  </si>
  <si>
    <t>Facture sociale 2015</t>
  </si>
  <si>
    <t>Valeur du point d'impôt 2015</t>
  </si>
  <si>
    <t>Date plafonnement du taux (N-1)</t>
  </si>
  <si>
    <t>Max. selon art. 4 DLPIC</t>
  </si>
  <si>
    <t>Seuil de population (habitants). Art. 2 DLPIC</t>
  </si>
  <si>
    <t>Selon Art. 3 DLPIC</t>
  </si>
  <si>
    <t>Gestion du fond (montant négatif). Art. 8 DLPIC</t>
  </si>
  <si>
    <t>% prélevé. Art. 4 LPIC</t>
  </si>
  <si>
    <t>Frontaliers. Art. 3 LPIC</t>
  </si>
  <si>
    <t>Forêts, nombre de points. Art. 4 DLPIC</t>
  </si>
  <si>
    <t>Effort maximum plafonné. Art. 5 DLPIC</t>
  </si>
  <si>
    <t>Aide maximale plafonnée. Art. 7 DLPIC</t>
  </si>
  <si>
    <t>Treytorrens (Payerne)</t>
  </si>
  <si>
    <t>Saint-Légier-La Chiésaz</t>
  </si>
  <si>
    <t>Situation N-1</t>
  </si>
  <si>
    <t>Effort péréquatif. Art. 5 DLPIC</t>
  </si>
  <si>
    <t>Dépassement du taux. Art. 6 DLPIC</t>
  </si>
  <si>
    <t>décompte 2016</t>
  </si>
  <si>
    <t>Facture sociale 2016</t>
  </si>
  <si>
    <t>Valeur du point d'impôt 2016</t>
  </si>
  <si>
    <t>Taux maximum plafonné. Art. 6 DLPIC</t>
  </si>
  <si>
    <t>Jorat-Mézières</t>
  </si>
  <si>
    <t>Seuil 4</t>
  </si>
  <si>
    <t>Seuil 5</t>
  </si>
  <si>
    <t>Dès 2019</t>
  </si>
  <si>
    <t>Année 2018</t>
  </si>
  <si>
    <t>*Année 2019</t>
  </si>
  <si>
    <t>Montant écrêtage pour calculer le point impôt écrêté</t>
  </si>
  <si>
    <t>* Cela équivaut à la suppression du point d'impôt écrêté</t>
  </si>
  <si>
    <t>Différence péréquations en CHF</t>
  </si>
  <si>
    <t>Différence péréquations en pts</t>
  </si>
  <si>
    <t>Solde net des péréquations en pts</t>
  </si>
  <si>
    <t>Avec RIE III</t>
  </si>
  <si>
    <t>Communes</t>
  </si>
  <si>
    <t>TOTAUX</t>
  </si>
  <si>
    <t>Facture sociale estimée dans acomptes 2018 + 5%</t>
  </si>
  <si>
    <t>Acomptes 2018</t>
  </si>
  <si>
    <t>Point d'impôts 2019</t>
  </si>
  <si>
    <t>Différences fiscales PM (différence AC2016/ AF2019)</t>
  </si>
  <si>
    <t>Différences fiscales PM en pts</t>
  </si>
  <si>
    <t>Différences fiscales + péréquation</t>
  </si>
  <si>
    <t>Différences fiscales + péréquation en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</si>
</sst>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 ;_ * \-#,##0.00_ ;_ * &quot;-&quot;??_ ;_ @_ "/>
    <numFmt numFmtId="164" formatCode="_-* #,##0.00_-;\-* #,##0.00_-;_-* &quot;-&quot;??_-;_-@_-"/>
    <numFmt numFmtId="165" formatCode="#\ ###\ ###\ ##0"/>
    <numFmt numFmtId="166" formatCode="#,##0.0"/>
    <numFmt numFmtId="167" formatCode="0.0%"/>
    <numFmt numFmtId="168" formatCode="#\ ###\ ##0"/>
    <numFmt numFmtId="169" formatCode="0.000"/>
    <numFmt numFmtId="170" formatCode="#,##0.000"/>
    <numFmt numFmtId="171" formatCode="#,##0;\-#,##0;"/>
    <numFmt numFmtId="173" formatCode="0.0000"/>
    <numFmt numFmtId="174" formatCode="_-* #,##0_-;\-* #,##0_-;_-* &quot;-&quot;??_-;_-@_-"/>
    <numFmt numFmtId="175" formatCode="_ * #,##0_ ;_ * \-#,##0_ ;_ * &quot;-&quot;??_ ;_ @_ "/>
    <numFmt numFmtId="179" formatCode="#,##0_ ;[Red]\-#,##0\ "/>
    <numFmt numFmtId="183" formatCode="#,##0_ ;\-#,##0\ "/>
    <numFmt numFmtId="184" formatCode="#,##0.0_ ;\-#,##0.0\ "/>
  </numFmts>
  <fonts count="24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 Narrow"/>
      <family val="2"/>
    </font>
    <font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0"/>
      <color theme="0"/>
      <name val="Arial Narrow"/>
      <family val="2"/>
    </font>
    <font>
      <sz val="10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9" fillId="0" borderId="1"/>
    <xf numFmtId="0" fontId="10" fillId="0" borderId="0"/>
    <xf numFmtId="0" fontId="9" fillId="0" borderId="2">
      <alignment vertical="top"/>
    </xf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8" fillId="0" borderId="0"/>
    <xf numFmtId="0" fontId="6" fillId="0" borderId="0"/>
    <xf numFmtId="0" fontId="12" fillId="0" borderId="0"/>
    <xf numFmtId="0" fontId="5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174" fontId="13" fillId="4" borderId="14" xfId="4" applyNumberFormat="1" applyFont="1" applyFill="1" applyBorder="1"/>
    <xf numFmtId="0" fontId="13" fillId="4" borderId="0" xfId="0" applyFont="1" applyFill="1"/>
    <xf numFmtId="14" fontId="13" fillId="4" borderId="0" xfId="0" applyNumberFormat="1" applyFont="1" applyFill="1"/>
    <xf numFmtId="0" fontId="13" fillId="4" borderId="0" xfId="0" applyFont="1" applyFill="1" applyBorder="1"/>
    <xf numFmtId="0" fontId="14" fillId="4" borderId="0" xfId="0" applyFont="1" applyFill="1"/>
    <xf numFmtId="173" fontId="13" fillId="4" borderId="0" xfId="0" applyNumberFormat="1" applyFont="1" applyFill="1" applyBorder="1"/>
    <xf numFmtId="0" fontId="13" fillId="4" borderId="0" xfId="0" applyFont="1" applyFill="1" applyAlignment="1">
      <alignment horizontal="center" wrapText="1"/>
    </xf>
    <xf numFmtId="164" fontId="13" fillId="4" borderId="0" xfId="4" applyFont="1" applyFill="1"/>
    <xf numFmtId="3" fontId="13" fillId="4" borderId="0" xfId="0" applyNumberFormat="1" applyFont="1" applyFill="1"/>
    <xf numFmtId="2" fontId="13" fillId="4" borderId="0" xfId="0" applyNumberFormat="1" applyFont="1" applyFill="1"/>
    <xf numFmtId="0" fontId="13" fillId="4" borderId="0" xfId="0" applyFont="1" applyFill="1" applyAlignment="1">
      <alignment horizontal="center"/>
    </xf>
    <xf numFmtId="9" fontId="13" fillId="4" borderId="0" xfId="0" applyNumberFormat="1" applyFont="1" applyFill="1" applyBorder="1" applyAlignment="1">
      <alignment horizontal="center" vertical="top" wrapText="1"/>
    </xf>
    <xf numFmtId="2" fontId="13" fillId="4" borderId="0" xfId="0" applyNumberFormat="1" applyFont="1" applyFill="1" applyBorder="1" applyAlignment="1">
      <alignment horizontal="center"/>
    </xf>
    <xf numFmtId="10" fontId="13" fillId="4" borderId="14" xfId="0" applyNumberFormat="1" applyFont="1" applyFill="1" applyBorder="1" applyAlignment="1">
      <alignment horizontal="center" vertical="top" wrapText="1"/>
    </xf>
    <xf numFmtId="169" fontId="13" fillId="4" borderId="0" xfId="0" applyNumberFormat="1" applyFont="1" applyFill="1" applyBorder="1"/>
    <xf numFmtId="3" fontId="13" fillId="4" borderId="0" xfId="0" applyNumberFormat="1" applyFont="1" applyFill="1" applyBorder="1"/>
    <xf numFmtId="164" fontId="13" fillId="4" borderId="0" xfId="4" applyFont="1" applyFill="1" applyBorder="1"/>
    <xf numFmtId="0" fontId="13" fillId="4" borderId="14" xfId="0" applyFont="1" applyFill="1" applyBorder="1"/>
    <xf numFmtId="164" fontId="13" fillId="4" borderId="14" xfId="4" applyFont="1" applyFill="1" applyBorder="1"/>
    <xf numFmtId="0" fontId="13" fillId="4" borderId="0" xfId="0" applyFont="1" applyFill="1" applyAlignment="1">
      <alignment vertical="top"/>
    </xf>
    <xf numFmtId="0" fontId="15" fillId="4" borderId="0" xfId="0" applyFont="1" applyFill="1"/>
    <xf numFmtId="0" fontId="13" fillId="3" borderId="14" xfId="0" applyFont="1" applyFill="1" applyBorder="1" applyAlignment="1">
      <alignment horizontal="center"/>
    </xf>
    <xf numFmtId="14" fontId="13" fillId="3" borderId="14" xfId="0" applyNumberFormat="1" applyFont="1" applyFill="1" applyBorder="1" applyAlignment="1">
      <alignment horizontal="center"/>
    </xf>
    <xf numFmtId="9" fontId="13" fillId="3" borderId="14" xfId="0" applyNumberFormat="1" applyFont="1" applyFill="1" applyBorder="1" applyAlignment="1">
      <alignment horizontal="center" vertical="top" wrapText="1"/>
    </xf>
    <xf numFmtId="10" fontId="13" fillId="3" borderId="14" xfId="0" applyNumberFormat="1" applyFont="1" applyFill="1" applyBorder="1" applyAlignment="1">
      <alignment horizont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left" vertical="top"/>
    </xf>
    <xf numFmtId="0" fontId="13" fillId="4" borderId="0" xfId="0" applyFont="1" applyFill="1" applyBorder="1" applyAlignment="1">
      <alignment horizontal="left"/>
    </xf>
    <xf numFmtId="3" fontId="13" fillId="3" borderId="14" xfId="0" applyNumberFormat="1" applyFont="1" applyFill="1" applyBorder="1"/>
    <xf numFmtId="3" fontId="13" fillId="4" borderId="14" xfId="0" applyNumberFormat="1" applyFont="1" applyFill="1" applyBorder="1"/>
    <xf numFmtId="3" fontId="13" fillId="4" borderId="14" xfId="0" applyNumberFormat="1" applyFont="1" applyFill="1" applyBorder="1" applyAlignment="1">
      <alignment horizontal="center"/>
    </xf>
    <xf numFmtId="9" fontId="13" fillId="3" borderId="14" xfId="0" applyNumberFormat="1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center" wrapText="1"/>
    </xf>
    <xf numFmtId="175" fontId="13" fillId="4" borderId="14" xfId="4" applyNumberFormat="1" applyFont="1" applyFill="1" applyBorder="1"/>
    <xf numFmtId="174" fontId="13" fillId="4" borderId="17" xfId="4" applyNumberFormat="1" applyFont="1" applyFill="1" applyBorder="1"/>
    <xf numFmtId="0" fontId="13" fillId="4" borderId="7" xfId="0" applyFont="1" applyFill="1" applyBorder="1"/>
    <xf numFmtId="2" fontId="13" fillId="4" borderId="4" xfId="0" applyNumberFormat="1" applyFont="1" applyFill="1" applyBorder="1"/>
    <xf numFmtId="0" fontId="13" fillId="4" borderId="0" xfId="0" quotePrefix="1" applyFont="1" applyFill="1" applyBorder="1"/>
    <xf numFmtId="169" fontId="13" fillId="4" borderId="14" xfId="0" applyNumberFormat="1" applyFont="1" applyFill="1" applyBorder="1"/>
    <xf numFmtId="173" fontId="13" fillId="4" borderId="14" xfId="0" applyNumberFormat="1" applyFont="1" applyFill="1" applyBorder="1"/>
    <xf numFmtId="0" fontId="13" fillId="4" borderId="0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5" fillId="4" borderId="0" xfId="0" applyFont="1" applyFill="1" applyBorder="1"/>
    <xf numFmtId="0" fontId="13" fillId="3" borderId="14" xfId="0" applyFont="1" applyFill="1" applyBorder="1"/>
    <xf numFmtId="174" fontId="13" fillId="3" borderId="14" xfId="4" applyNumberFormat="1" applyFont="1" applyFill="1" applyBorder="1"/>
    <xf numFmtId="0" fontId="13" fillId="3" borderId="14" xfId="4" applyNumberFormat="1" applyFont="1" applyFill="1" applyBorder="1" applyAlignment="1">
      <alignment horizontal="center"/>
    </xf>
    <xf numFmtId="174" fontId="13" fillId="4" borderId="0" xfId="4" applyNumberFormat="1" applyFont="1" applyFill="1" applyBorder="1"/>
    <xf numFmtId="164" fontId="13" fillId="3" borderId="14" xfId="4" applyFont="1" applyFill="1" applyBorder="1" applyAlignment="1">
      <alignment horizontal="center"/>
    </xf>
    <xf numFmtId="10" fontId="13" fillId="4" borderId="3" xfId="12" applyNumberFormat="1" applyFont="1" applyFill="1" applyBorder="1"/>
    <xf numFmtId="2" fontId="13" fillId="4" borderId="14" xfId="0" applyNumberFormat="1" applyFont="1" applyFill="1" applyBorder="1" applyAlignment="1"/>
    <xf numFmtId="2" fontId="13" fillId="3" borderId="4" xfId="0" applyNumberFormat="1" applyFont="1" applyFill="1" applyBorder="1" applyAlignment="1"/>
    <xf numFmtId="2" fontId="13" fillId="4" borderId="14" xfId="4" applyNumberFormat="1" applyFont="1" applyFill="1" applyBorder="1"/>
    <xf numFmtId="174" fontId="13" fillId="3" borderId="14" xfId="4" applyNumberFormat="1" applyFont="1" applyFill="1" applyBorder="1" applyAlignment="1">
      <alignment horizontal="center" vertical="center" wrapText="1"/>
    </xf>
    <xf numFmtId="170" fontId="13" fillId="4" borderId="14" xfId="0" applyNumberFormat="1" applyFont="1" applyFill="1" applyBorder="1"/>
    <xf numFmtId="170" fontId="13" fillId="3" borderId="14" xfId="0" applyNumberFormat="1" applyFont="1" applyFill="1" applyBorder="1"/>
    <xf numFmtId="166" fontId="13" fillId="3" borderId="14" xfId="0" applyNumberFormat="1" applyFont="1" applyFill="1" applyBorder="1"/>
    <xf numFmtId="10" fontId="13" fillId="3" borderId="17" xfId="0" applyNumberFormat="1" applyFont="1" applyFill="1" applyBorder="1" applyAlignment="1">
      <alignment horizontal="center"/>
    </xf>
    <xf numFmtId="10" fontId="13" fillId="4" borderId="0" xfId="0" applyNumberFormat="1" applyFont="1" applyFill="1" applyBorder="1" applyAlignment="1">
      <alignment horizontal="center" vertical="top" wrapText="1"/>
    </xf>
    <xf numFmtId="164" fontId="13" fillId="3" borderId="17" xfId="4" applyFont="1" applyFill="1" applyBorder="1"/>
    <xf numFmtId="164" fontId="13" fillId="3" borderId="14" xfId="4" applyFont="1" applyFill="1" applyBorder="1"/>
    <xf numFmtId="168" fontId="19" fillId="2" borderId="0" xfId="11" applyNumberFormat="1" applyFont="1" applyFill="1" applyAlignment="1">
      <alignment vertical="center"/>
    </xf>
    <xf numFmtId="0" fontId="19" fillId="2" borderId="0" xfId="11" applyFont="1" applyFill="1" applyAlignment="1">
      <alignment vertical="center"/>
    </xf>
    <xf numFmtId="174" fontId="19" fillId="2" borderId="0" xfId="4" applyNumberFormat="1" applyFont="1" applyFill="1" applyBorder="1" applyAlignment="1">
      <alignment vertical="center"/>
    </xf>
    <xf numFmtId="0" fontId="18" fillId="2" borderId="0" xfId="0" applyFont="1" applyFill="1" applyAlignment="1">
      <alignment horizontal="left" vertical="center"/>
    </xf>
    <xf numFmtId="164" fontId="18" fillId="2" borderId="0" xfId="4" applyFont="1" applyFill="1" applyAlignment="1">
      <alignment vertical="center"/>
    </xf>
    <xf numFmtId="0" fontId="19" fillId="2" borderId="0" xfId="0" applyFont="1" applyFill="1"/>
    <xf numFmtId="164" fontId="19" fillId="2" borderId="0" xfId="4" applyFont="1" applyFill="1"/>
    <xf numFmtId="174" fontId="19" fillId="2" borderId="0" xfId="4" applyNumberFormat="1" applyFont="1" applyFill="1"/>
    <xf numFmtId="0" fontId="20" fillId="2" borderId="0" xfId="0" applyFont="1" applyFill="1"/>
    <xf numFmtId="174" fontId="19" fillId="2" borderId="0" xfId="4" applyNumberFormat="1" applyFont="1" applyFill="1" applyBorder="1"/>
    <xf numFmtId="0" fontId="21" fillId="2" borderId="0" xfId="0" applyFont="1" applyFill="1"/>
    <xf numFmtId="167" fontId="19" fillId="2" borderId="0" xfId="0" applyNumberFormat="1" applyFont="1" applyFill="1"/>
    <xf numFmtId="0" fontId="23" fillId="0" borderId="0" xfId="0" applyFont="1" applyFill="1" applyBorder="1"/>
    <xf numFmtId="3" fontId="23" fillId="0" borderId="0" xfId="12" applyNumberFormat="1" applyFont="1" applyFill="1" applyBorder="1" applyAlignment="1">
      <alignment horizontal="right"/>
    </xf>
    <xf numFmtId="164" fontId="23" fillId="0" borderId="5" xfId="4" applyFont="1" applyFill="1" applyBorder="1"/>
    <xf numFmtId="0" fontId="5" fillId="7" borderId="15" xfId="0" applyFont="1" applyFill="1" applyBorder="1"/>
    <xf numFmtId="164" fontId="5" fillId="7" borderId="15" xfId="4" applyFont="1" applyFill="1" applyBorder="1"/>
    <xf numFmtId="0" fontId="23" fillId="0" borderId="9" xfId="0" applyFont="1" applyFill="1" applyBorder="1" applyAlignment="1">
      <alignment horizontal="center"/>
    </xf>
    <xf numFmtId="166" fontId="22" fillId="6" borderId="10" xfId="12" applyNumberFormat="1" applyFont="1" applyFill="1" applyBorder="1" applyAlignment="1">
      <alignment horizontal="center" vertical="center" wrapText="1"/>
    </xf>
    <xf numFmtId="166" fontId="22" fillId="6" borderId="16" xfId="12" applyNumberFormat="1" applyFont="1" applyFill="1" applyBorder="1" applyAlignment="1">
      <alignment horizontal="center" vertical="center" wrapText="1"/>
    </xf>
    <xf numFmtId="179" fontId="22" fillId="6" borderId="17" xfId="0" applyNumberFormat="1" applyFont="1" applyFill="1" applyBorder="1"/>
    <xf numFmtId="179" fontId="22" fillId="7" borderId="17" xfId="4" applyNumberFormat="1" applyFont="1" applyFill="1" applyBorder="1"/>
    <xf numFmtId="179" fontId="22" fillId="7" borderId="7" xfId="4" applyNumberFormat="1" applyFont="1" applyFill="1" applyBorder="1"/>
    <xf numFmtId="164" fontId="22" fillId="7" borderId="14" xfId="4" applyFont="1" applyFill="1" applyBorder="1"/>
    <xf numFmtId="171" fontId="22" fillId="7" borderId="6" xfId="12" applyNumberFormat="1" applyFont="1" applyFill="1" applyBorder="1"/>
    <xf numFmtId="171" fontId="22" fillId="7" borderId="7" xfId="12" applyNumberFormat="1" applyFont="1" applyFill="1" applyBorder="1"/>
    <xf numFmtId="171" fontId="22" fillId="6" borderId="17" xfId="0" applyNumberFormat="1" applyFont="1" applyFill="1" applyBorder="1"/>
    <xf numFmtId="171" fontId="22" fillId="6" borderId="6" xfId="0" applyNumberFormat="1" applyFont="1" applyFill="1" applyBorder="1"/>
    <xf numFmtId="171" fontId="22" fillId="6" borderId="7" xfId="0" applyNumberFormat="1" applyFont="1" applyFill="1" applyBorder="1"/>
    <xf numFmtId="183" fontId="23" fillId="0" borderId="9" xfId="4" applyNumberFormat="1" applyFont="1" applyFill="1" applyBorder="1"/>
    <xf numFmtId="184" fontId="23" fillId="0" borderId="0" xfId="4" applyNumberFormat="1" applyFont="1" applyFill="1" applyBorder="1"/>
    <xf numFmtId="184" fontId="23" fillId="0" borderId="11" xfId="0" applyNumberFormat="1" applyFont="1" applyFill="1" applyBorder="1"/>
    <xf numFmtId="184" fontId="22" fillId="6" borderId="7" xfId="0" applyNumberFormat="1" applyFont="1" applyFill="1" applyBorder="1"/>
    <xf numFmtId="184" fontId="22" fillId="7" borderId="7" xfId="0" applyNumberFormat="1" applyFont="1" applyFill="1" applyBorder="1"/>
    <xf numFmtId="184" fontId="23" fillId="5" borderId="11" xfId="0" applyNumberFormat="1" applyFont="1" applyFill="1" applyBorder="1"/>
    <xf numFmtId="183" fontId="23" fillId="0" borderId="9" xfId="0" applyNumberFormat="1" applyFont="1" applyFill="1" applyBorder="1"/>
    <xf numFmtId="183" fontId="22" fillId="7" borderId="17" xfId="0" applyNumberFormat="1" applyFont="1" applyFill="1" applyBorder="1"/>
    <xf numFmtId="179" fontId="5" fillId="8" borderId="17" xfId="0" applyNumberFormat="1" applyFont="1" applyFill="1" applyBorder="1"/>
    <xf numFmtId="184" fontId="5" fillId="8" borderId="7" xfId="0" applyNumberFormat="1" applyFont="1" applyFill="1" applyBorder="1"/>
    <xf numFmtId="166" fontId="22" fillId="6" borderId="13" xfId="12" applyNumberFormat="1" applyFont="1" applyFill="1" applyBorder="1" applyAlignment="1">
      <alignment horizontal="center" vertical="center" wrapText="1"/>
    </xf>
    <xf numFmtId="174" fontId="22" fillId="7" borderId="10" xfId="4" applyNumberFormat="1" applyFont="1" applyFill="1" applyBorder="1" applyAlignment="1">
      <alignment horizontal="center" vertical="center" wrapText="1"/>
    </xf>
    <xf numFmtId="174" fontId="22" fillId="7" borderId="16" xfId="4" applyNumberFormat="1" applyFont="1" applyFill="1" applyBorder="1" applyAlignment="1">
      <alignment horizontal="center" vertical="center" wrapText="1"/>
    </xf>
    <xf numFmtId="0" fontId="19" fillId="7" borderId="17" xfId="0" applyFont="1" applyFill="1" applyBorder="1"/>
    <xf numFmtId="165" fontId="22" fillId="7" borderId="6" xfId="0" applyNumberFormat="1" applyFont="1" applyFill="1" applyBorder="1" applyAlignment="1">
      <alignment horizontal="center"/>
    </xf>
    <xf numFmtId="183" fontId="23" fillId="0" borderId="11" xfId="12" applyNumberFormat="1" applyFont="1" applyFill="1" applyBorder="1"/>
    <xf numFmtId="183" fontId="23" fillId="0" borderId="0" xfId="0" applyNumberFormat="1" applyFont="1" applyFill="1" applyBorder="1"/>
    <xf numFmtId="0" fontId="18" fillId="2" borderId="0" xfId="0" applyFont="1" applyFill="1" applyAlignment="1">
      <alignment vertical="center"/>
    </xf>
    <xf numFmtId="0" fontId="13" fillId="4" borderId="0" xfId="0" applyFont="1" applyFill="1" applyAlignment="1">
      <alignment horizontal="left"/>
    </xf>
    <xf numFmtId="1" fontId="18" fillId="2" borderId="0" xfId="11" applyNumberFormat="1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174" fontId="22" fillId="7" borderId="8" xfId="4" applyNumberFormat="1" applyFont="1" applyFill="1" applyBorder="1" applyAlignment="1">
      <alignment horizontal="center"/>
    </xf>
    <xf numFmtId="174" fontId="22" fillId="7" borderId="15" xfId="4" applyNumberFormat="1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166" fontId="22" fillId="7" borderId="12" xfId="12" applyNumberFormat="1" applyFont="1" applyFill="1" applyBorder="1" applyAlignment="1">
      <alignment horizontal="center" vertical="center" wrapText="1"/>
    </xf>
    <xf numFmtId="166" fontId="22" fillId="7" borderId="13" xfId="12" applyNumberFormat="1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166" fontId="22" fillId="7" borderId="16" xfId="12" applyNumberFormat="1" applyFont="1" applyFill="1" applyBorder="1" applyAlignment="1">
      <alignment horizontal="center" vertical="center" wrapText="1"/>
    </xf>
    <xf numFmtId="164" fontId="22" fillId="7" borderId="16" xfId="4" applyFont="1" applyFill="1" applyBorder="1" applyAlignment="1">
      <alignment horizontal="center" vertical="center" wrapText="1"/>
    </xf>
  </cellXfs>
  <cellStyles count="29">
    <cellStyle name="cexColumnHeadings" xfId="1"/>
    <cellStyle name="cexReportTitle" xfId="2"/>
    <cellStyle name="cexTableEntry" xfId="3"/>
    <cellStyle name="Milliers" xfId="4" builtinId="3"/>
    <cellStyle name="Milliers 2" xfId="5"/>
    <cellStyle name="Milliers 3" xfId="6"/>
    <cellStyle name="Milliers 3 2" xfId="16"/>
    <cellStyle name="Milliers 3 2 2" xfId="23"/>
    <cellStyle name="Milliers 3 2 3" xfId="27"/>
    <cellStyle name="Milliers 3 3" xfId="19"/>
    <cellStyle name="Milliers 3 4" xfId="25"/>
    <cellStyle name="Milliers 4" xfId="14"/>
    <cellStyle name="Milliers 4 2" xfId="21"/>
    <cellStyle name="Normal" xfId="0" builtinId="0"/>
    <cellStyle name="Normal 2" xfId="7"/>
    <cellStyle name="Normal 2 2" xfId="8"/>
    <cellStyle name="Normal 2 3" xfId="9"/>
    <cellStyle name="Normal 3" xfId="10"/>
    <cellStyle name="Normal 3 2" xfId="17"/>
    <cellStyle name="Normal 3 2 2" xfId="24"/>
    <cellStyle name="Normal 3 2 3" xfId="28"/>
    <cellStyle name="Normal 3 3" xfId="20"/>
    <cellStyle name="Normal 3 4" xfId="26"/>
    <cellStyle name="Normal 4" xfId="15"/>
    <cellStyle name="Normal 4 2" xfId="22"/>
    <cellStyle name="Normal 5" xfId="18"/>
    <cellStyle name="Normal_3crit_2002-03.xls" xfId="11"/>
    <cellStyle name="Pourcentage" xfId="12" builtinId="5"/>
    <cellStyle name="Pourcentage 2" xfId="13"/>
  </cellStyles>
  <dxfs count="1"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85"/>
  <sheetViews>
    <sheetView topLeftCell="A33" zoomScaleNormal="100" workbookViewId="0">
      <selection activeCell="A41" sqref="A41"/>
    </sheetView>
  </sheetViews>
  <sheetFormatPr baseColWidth="10" defaultColWidth="10.75" defaultRowHeight="15" x14ac:dyDescent="0.25"/>
  <cols>
    <col min="1" max="1" width="48" style="2" bestFit="1" customWidth="1"/>
    <col min="2" max="2" width="13.75" style="2" customWidth="1"/>
    <col min="3" max="3" width="16.625" style="2" customWidth="1"/>
    <col min="4" max="4" width="12.25" style="2" customWidth="1"/>
    <col min="5" max="6" width="11" style="2" bestFit="1" customWidth="1"/>
    <col min="7" max="7" width="12.5" style="2" bestFit="1" customWidth="1"/>
    <col min="8" max="8" width="12" style="2" bestFit="1" customWidth="1"/>
    <col min="9" max="10" width="12.125" style="2" bestFit="1" customWidth="1"/>
    <col min="11" max="11" width="14.375" style="2" bestFit="1" customWidth="1"/>
    <col min="12" max="16384" width="10.75" style="2"/>
  </cols>
  <sheetData>
    <row r="1" spans="1:6" ht="31.5" x14ac:dyDescent="0.5">
      <c r="A1" s="43" t="s">
        <v>298</v>
      </c>
    </row>
    <row r="4" spans="1:6" ht="21" x14ac:dyDescent="0.35">
      <c r="A4" s="21" t="s">
        <v>347</v>
      </c>
    </row>
    <row r="5" spans="1:6" x14ac:dyDescent="0.25">
      <c r="A5" s="2" t="s">
        <v>346</v>
      </c>
      <c r="B5" s="22" t="s">
        <v>383</v>
      </c>
    </row>
    <row r="6" spans="1:6" x14ac:dyDescent="0.25">
      <c r="A6" s="2" t="s">
        <v>368</v>
      </c>
      <c r="B6" s="22">
        <v>2015</v>
      </c>
    </row>
    <row r="7" spans="1:6" x14ac:dyDescent="0.25">
      <c r="A7" s="2" t="s">
        <v>364</v>
      </c>
      <c r="B7" s="23">
        <v>41273</v>
      </c>
    </row>
    <row r="8" spans="1:6" x14ac:dyDescent="0.25">
      <c r="A8" s="2" t="s">
        <v>365</v>
      </c>
      <c r="B8" s="47">
        <v>2016</v>
      </c>
    </row>
    <row r="10" spans="1:6" ht="21" x14ac:dyDescent="0.35">
      <c r="A10" s="21" t="s">
        <v>348</v>
      </c>
      <c r="C10" s="4"/>
      <c r="D10" s="4"/>
    </row>
    <row r="11" spans="1:6" x14ac:dyDescent="0.25">
      <c r="A11" s="2" t="s">
        <v>342</v>
      </c>
      <c r="B11" s="24">
        <v>0.5</v>
      </c>
      <c r="C11" s="12"/>
      <c r="D11" s="12"/>
    </row>
    <row r="12" spans="1:6" x14ac:dyDescent="0.25">
      <c r="A12" s="2" t="s">
        <v>374</v>
      </c>
      <c r="B12" s="24">
        <v>0.3</v>
      </c>
      <c r="C12" s="13"/>
      <c r="D12" s="13"/>
      <c r="F12" s="9"/>
    </row>
    <row r="14" spans="1:6" ht="21" x14ac:dyDescent="0.35">
      <c r="A14" s="21" t="s">
        <v>349</v>
      </c>
    </row>
    <row r="15" spans="1:6" x14ac:dyDescent="0.25">
      <c r="B15" s="14" t="s">
        <v>246</v>
      </c>
      <c r="C15" s="14" t="s">
        <v>247</v>
      </c>
      <c r="D15" s="14" t="s">
        <v>322</v>
      </c>
      <c r="E15" s="14" t="s">
        <v>388</v>
      </c>
      <c r="F15" s="14" t="s">
        <v>389</v>
      </c>
    </row>
    <row r="16" spans="1:6" x14ac:dyDescent="0.25">
      <c r="A16" s="2" t="s">
        <v>373</v>
      </c>
      <c r="B16" s="25">
        <v>0.2</v>
      </c>
      <c r="C16" s="25">
        <v>0.3</v>
      </c>
      <c r="D16" s="25">
        <v>0.4</v>
      </c>
      <c r="E16" s="25">
        <v>0.5</v>
      </c>
      <c r="F16" s="25">
        <v>0.6</v>
      </c>
    </row>
    <row r="17" spans="1:12" x14ac:dyDescent="0.25">
      <c r="A17" s="2" t="s">
        <v>350</v>
      </c>
      <c r="B17" s="25">
        <v>1</v>
      </c>
      <c r="C17" s="25">
        <v>1.2</v>
      </c>
      <c r="D17" s="25">
        <v>1.5</v>
      </c>
      <c r="E17" s="25">
        <v>2</v>
      </c>
      <c r="F17" s="58">
        <v>3</v>
      </c>
    </row>
    <row r="18" spans="1:12" x14ac:dyDescent="0.25">
      <c r="I18" s="4"/>
      <c r="J18" s="4"/>
      <c r="K18" s="4"/>
      <c r="L18" s="4"/>
    </row>
    <row r="19" spans="1:12" x14ac:dyDescent="0.25">
      <c r="B19" s="14" t="s">
        <v>390</v>
      </c>
      <c r="D19" s="14" t="s">
        <v>391</v>
      </c>
      <c r="E19" s="14" t="s">
        <v>392</v>
      </c>
      <c r="F19" s="59"/>
      <c r="I19" s="4"/>
      <c r="J19" s="4"/>
      <c r="K19" s="4"/>
      <c r="L19" s="4"/>
    </row>
    <row r="20" spans="1:12" x14ac:dyDescent="0.25">
      <c r="A20" s="2" t="s">
        <v>393</v>
      </c>
      <c r="B20" s="25">
        <v>0</v>
      </c>
      <c r="D20" s="25">
        <v>0.5</v>
      </c>
      <c r="E20" s="25">
        <v>0</v>
      </c>
      <c r="I20" s="4"/>
      <c r="J20" s="4"/>
      <c r="K20" s="4"/>
      <c r="L20" s="4"/>
    </row>
    <row r="21" spans="1:12" x14ac:dyDescent="0.25">
      <c r="E21" s="2" t="s">
        <v>394</v>
      </c>
      <c r="F21" s="4"/>
      <c r="I21" s="4"/>
      <c r="J21" s="4"/>
      <c r="K21" s="4"/>
      <c r="L21" s="4"/>
    </row>
    <row r="22" spans="1:12" ht="21" x14ac:dyDescent="0.35">
      <c r="A22" s="21" t="s">
        <v>351</v>
      </c>
      <c r="B22" s="4"/>
      <c r="C22" s="4"/>
      <c r="D22" s="4"/>
      <c r="E22" s="15"/>
      <c r="F22" s="5"/>
      <c r="I22" s="4"/>
      <c r="J22" s="4"/>
      <c r="K22" s="4"/>
      <c r="L22" s="6"/>
    </row>
    <row r="23" spans="1:12" x14ac:dyDescent="0.25">
      <c r="A23" s="27" t="s">
        <v>370</v>
      </c>
      <c r="B23" s="31">
        <v>0</v>
      </c>
      <c r="C23" s="31">
        <v>1000</v>
      </c>
      <c r="D23" s="31">
        <v>3000</v>
      </c>
      <c r="E23" s="31">
        <v>5000</v>
      </c>
      <c r="F23" s="31">
        <v>9000</v>
      </c>
      <c r="G23" s="31">
        <v>12000</v>
      </c>
      <c r="H23" s="31">
        <v>15000</v>
      </c>
      <c r="I23" s="16"/>
      <c r="J23" s="16"/>
      <c r="K23" s="4"/>
      <c r="L23" s="4"/>
    </row>
    <row r="24" spans="1:12" x14ac:dyDescent="0.25">
      <c r="A24" s="27"/>
      <c r="B24" s="31">
        <v>1000</v>
      </c>
      <c r="C24" s="31">
        <v>3000</v>
      </c>
      <c r="D24" s="31">
        <v>5000</v>
      </c>
      <c r="E24" s="31">
        <v>9000</v>
      </c>
      <c r="F24" s="31">
        <v>12000</v>
      </c>
      <c r="G24" s="31">
        <v>15000</v>
      </c>
      <c r="H24" s="31"/>
      <c r="I24" s="16"/>
      <c r="J24" s="16"/>
      <c r="K24" s="4"/>
      <c r="L24" s="4"/>
    </row>
    <row r="25" spans="1:12" x14ac:dyDescent="0.25">
      <c r="A25" s="28" t="s">
        <v>352</v>
      </c>
      <c r="B25" s="49">
        <v>125</v>
      </c>
      <c r="C25" s="49">
        <v>350</v>
      </c>
      <c r="D25" s="49">
        <v>500</v>
      </c>
      <c r="E25" s="49">
        <v>600</v>
      </c>
      <c r="F25" s="49">
        <v>850</v>
      </c>
      <c r="G25" s="49">
        <v>1000</v>
      </c>
      <c r="H25" s="49">
        <v>1050</v>
      </c>
      <c r="I25" s="17"/>
      <c r="J25" s="17"/>
      <c r="K25" s="4"/>
      <c r="L25" s="4"/>
    </row>
    <row r="26" spans="1:12" x14ac:dyDescent="0.25">
      <c r="A26" s="4" t="s">
        <v>343</v>
      </c>
      <c r="B26" s="51">
        <v>99.4</v>
      </c>
      <c r="C26" s="26"/>
      <c r="D26" s="26"/>
      <c r="E26" s="26"/>
      <c r="F26" s="26"/>
      <c r="G26" s="26"/>
      <c r="H26" s="26"/>
      <c r="I26" s="4"/>
      <c r="J26" s="4"/>
      <c r="K26" s="4"/>
      <c r="L26" s="4"/>
    </row>
    <row r="27" spans="1:12" x14ac:dyDescent="0.25">
      <c r="A27" s="4" t="s">
        <v>344</v>
      </c>
      <c r="B27" s="52">
        <v>98</v>
      </c>
      <c r="C27" s="26"/>
      <c r="D27" s="26"/>
      <c r="E27" s="26"/>
      <c r="F27" s="26"/>
      <c r="G27" s="26"/>
      <c r="H27" s="26"/>
      <c r="I27" s="4"/>
      <c r="J27" s="4"/>
      <c r="K27" s="4"/>
      <c r="L27" s="4"/>
    </row>
    <row r="28" spans="1:12" x14ac:dyDescent="0.25">
      <c r="A28" s="4" t="s">
        <v>345</v>
      </c>
      <c r="B28" s="53">
        <f>+B25/$B$26*$B$27</f>
        <v>123.2394366197183</v>
      </c>
      <c r="C28" s="19">
        <f t="shared" ref="C28:H28" si="0">+C25/$B$26*$B$27</f>
        <v>345.07042253521126</v>
      </c>
      <c r="D28" s="19">
        <f t="shared" si="0"/>
        <v>492.95774647887322</v>
      </c>
      <c r="E28" s="19">
        <f t="shared" si="0"/>
        <v>591.54929577464782</v>
      </c>
      <c r="F28" s="19">
        <f t="shared" si="0"/>
        <v>838.02816901408448</v>
      </c>
      <c r="G28" s="19">
        <f t="shared" si="0"/>
        <v>985.91549295774644</v>
      </c>
      <c r="H28" s="19">
        <f t="shared" si="0"/>
        <v>1035.2112676056338</v>
      </c>
      <c r="I28" s="4"/>
      <c r="J28" s="4"/>
      <c r="K28" s="4"/>
      <c r="L28" s="4"/>
    </row>
    <row r="30" spans="1:12" ht="21" x14ac:dyDescent="0.35">
      <c r="A30" s="21" t="s">
        <v>353</v>
      </c>
    </row>
    <row r="31" spans="1:12" x14ac:dyDescent="0.25">
      <c r="A31" s="2" t="s">
        <v>371</v>
      </c>
      <c r="B31" s="32">
        <v>0.27</v>
      </c>
    </row>
    <row r="33" spans="1:12" ht="21" x14ac:dyDescent="0.35">
      <c r="A33" s="21" t="s">
        <v>354</v>
      </c>
    </row>
    <row r="34" spans="1:12" x14ac:dyDescent="0.25">
      <c r="A34" s="2" t="s">
        <v>300</v>
      </c>
      <c r="C34" s="7"/>
    </row>
    <row r="35" spans="1:12" x14ac:dyDescent="0.25">
      <c r="A35" s="2" t="s">
        <v>324</v>
      </c>
      <c r="B35" s="46">
        <v>-35548472.640070759</v>
      </c>
      <c r="C35" s="1" t="e">
        <f>#REF!-#REF!</f>
        <v>#REF!</v>
      </c>
      <c r="D35" s="30" t="e">
        <f>+#REF!+#REF!+#REF!</f>
        <v>#REF!</v>
      </c>
      <c r="L35" s="9"/>
    </row>
    <row r="36" spans="1:12" x14ac:dyDescent="0.25">
      <c r="A36" s="2" t="s">
        <v>372</v>
      </c>
      <c r="B36" s="46">
        <v>-450000</v>
      </c>
      <c r="C36" s="8"/>
      <c r="D36" s="9"/>
      <c r="L36" s="9"/>
    </row>
    <row r="37" spans="1:12" x14ac:dyDescent="0.25">
      <c r="G37" s="9"/>
      <c r="H37" s="10"/>
      <c r="L37" s="9"/>
    </row>
    <row r="38" spans="1:12" ht="21" x14ac:dyDescent="0.35">
      <c r="A38" s="21" t="s">
        <v>355</v>
      </c>
      <c r="G38" s="9"/>
      <c r="H38" s="10"/>
      <c r="L38" s="9"/>
    </row>
    <row r="39" spans="1:12" x14ac:dyDescent="0.25">
      <c r="A39" s="20"/>
      <c r="B39" s="34" t="s">
        <v>301</v>
      </c>
      <c r="C39" s="34" t="s">
        <v>299</v>
      </c>
      <c r="E39" s="18" t="s">
        <v>340</v>
      </c>
      <c r="F39" s="18"/>
      <c r="G39" s="36" t="e">
        <f>+#REF!</f>
        <v>#REF!</v>
      </c>
      <c r="H39" s="38"/>
      <c r="I39" s="37" t="s">
        <v>341</v>
      </c>
      <c r="J39" s="18"/>
      <c r="K39" s="1" t="e">
        <f>+#REF!</f>
        <v>#REF!</v>
      </c>
    </row>
    <row r="40" spans="1:12" x14ac:dyDescent="0.25">
      <c r="A40" s="2" t="s">
        <v>356</v>
      </c>
      <c r="B40" s="33">
        <v>8</v>
      </c>
      <c r="C40" s="14" t="e">
        <f>+H41</f>
        <v>#REF!</v>
      </c>
      <c r="E40" s="18" t="s">
        <v>369</v>
      </c>
      <c r="F40" s="18"/>
      <c r="G40" s="60">
        <v>4.5</v>
      </c>
      <c r="H40" s="61">
        <v>0.75</v>
      </c>
      <c r="I40" s="37" t="s">
        <v>186</v>
      </c>
      <c r="J40" s="18"/>
      <c r="K40" s="1" t="e">
        <f>+#REF!</f>
        <v>#REF!</v>
      </c>
    </row>
    <row r="41" spans="1:12" x14ac:dyDescent="0.25">
      <c r="A41" s="2" t="s">
        <v>375</v>
      </c>
      <c r="B41" s="33">
        <v>1</v>
      </c>
      <c r="C41" s="14" t="e">
        <f>+H41</f>
        <v>#REF!</v>
      </c>
      <c r="E41" s="18" t="s">
        <v>357</v>
      </c>
      <c r="F41" s="18"/>
      <c r="G41" s="35" t="e">
        <f>+G39*G40</f>
        <v>#REF!</v>
      </c>
      <c r="H41" s="50" t="e">
        <f>IF((G41/K41)&gt;H40,H40,(G41/K41))</f>
        <v>#REF!</v>
      </c>
      <c r="I41" s="18" t="s">
        <v>116</v>
      </c>
      <c r="J41" s="18"/>
      <c r="K41" s="1" t="e">
        <f>SUM(K39:K40)</f>
        <v>#REF!</v>
      </c>
    </row>
    <row r="43" spans="1:12" ht="21" x14ac:dyDescent="0.35">
      <c r="A43" s="21" t="s">
        <v>359</v>
      </c>
    </row>
    <row r="45" spans="1:12" x14ac:dyDescent="0.25">
      <c r="A45" s="2" t="s">
        <v>380</v>
      </c>
      <c r="B45" s="56">
        <v>55.298000000000002</v>
      </c>
    </row>
    <row r="46" spans="1:12" x14ac:dyDescent="0.25">
      <c r="A46" s="2" t="s">
        <v>376</v>
      </c>
      <c r="B46" s="55">
        <v>45</v>
      </c>
    </row>
    <row r="47" spans="1:12" x14ac:dyDescent="0.25">
      <c r="A47" s="2" t="s">
        <v>377</v>
      </c>
      <c r="B47" s="57">
        <v>-8</v>
      </c>
    </row>
    <row r="48" spans="1:12" x14ac:dyDescent="0.25">
      <c r="A48" s="2" t="s">
        <v>386</v>
      </c>
      <c r="B48" s="55" t="e">
        <f>+#REF!/3*4</f>
        <v>#REF!</v>
      </c>
    </row>
    <row r="49" spans="1:11" x14ac:dyDescent="0.25">
      <c r="A49" s="2" t="s">
        <v>381</v>
      </c>
      <c r="B49" s="54">
        <v>50</v>
      </c>
      <c r="E49" s="109"/>
      <c r="F49" s="109"/>
      <c r="G49" s="109"/>
      <c r="H49" s="109"/>
      <c r="I49" s="109"/>
      <c r="J49" s="109"/>
      <c r="K49" s="109"/>
    </row>
    <row r="50" spans="1:11" x14ac:dyDescent="0.25">
      <c r="A50" s="2" t="s">
        <v>382</v>
      </c>
      <c r="B50" s="54">
        <v>85</v>
      </c>
      <c r="E50" s="109"/>
      <c r="F50" s="109"/>
      <c r="G50" s="109"/>
      <c r="H50" s="109"/>
      <c r="I50" s="109"/>
      <c r="J50" s="109"/>
      <c r="K50" s="109"/>
    </row>
    <row r="51" spans="1:11" x14ac:dyDescent="0.25">
      <c r="E51" s="109"/>
      <c r="F51" s="109"/>
      <c r="G51" s="109"/>
      <c r="H51" s="109"/>
      <c r="I51" s="109"/>
      <c r="J51" s="109"/>
      <c r="K51" s="109"/>
    </row>
    <row r="52" spans="1:11" x14ac:dyDescent="0.25">
      <c r="A52" s="11"/>
      <c r="B52" s="3"/>
      <c r="E52" s="109"/>
      <c r="F52" s="109"/>
      <c r="G52" s="109"/>
      <c r="H52" s="109"/>
      <c r="I52" s="109"/>
      <c r="J52" s="109"/>
      <c r="K52" s="109"/>
    </row>
    <row r="53" spans="1:11" ht="21" x14ac:dyDescent="0.35">
      <c r="A53" s="44" t="s">
        <v>358</v>
      </c>
      <c r="B53" s="4"/>
      <c r="E53" s="109"/>
      <c r="F53" s="109"/>
      <c r="G53" s="109"/>
      <c r="H53" s="109"/>
      <c r="I53" s="109"/>
      <c r="J53" s="109"/>
      <c r="K53" s="109"/>
    </row>
    <row r="54" spans="1:11" ht="45" x14ac:dyDescent="0.25">
      <c r="B54" s="42" t="s">
        <v>333</v>
      </c>
      <c r="C54" s="4"/>
      <c r="D54" s="4"/>
      <c r="E54" s="109"/>
      <c r="F54" s="109"/>
      <c r="G54" s="109"/>
      <c r="H54" s="109"/>
      <c r="I54" s="109"/>
      <c r="J54" s="109"/>
      <c r="K54" s="109"/>
    </row>
    <row r="55" spans="1:11" x14ac:dyDescent="0.25">
      <c r="A55" s="4" t="s">
        <v>366</v>
      </c>
      <c r="B55" s="29">
        <v>710289734</v>
      </c>
      <c r="C55" s="4"/>
      <c r="D55" s="4"/>
      <c r="E55" s="109"/>
      <c r="F55" s="109"/>
      <c r="G55" s="109"/>
      <c r="H55" s="109"/>
      <c r="I55" s="109"/>
      <c r="J55" s="109"/>
      <c r="K55" s="109"/>
    </row>
    <row r="56" spans="1:11" x14ac:dyDescent="0.25">
      <c r="A56" s="4" t="s">
        <v>384</v>
      </c>
      <c r="B56" s="29">
        <f>770526000</f>
        <v>770526000</v>
      </c>
      <c r="C56" s="16" t="s">
        <v>401</v>
      </c>
      <c r="D56" s="4"/>
      <c r="E56" s="109"/>
      <c r="F56" s="109"/>
      <c r="G56" s="109"/>
      <c r="H56" s="109"/>
      <c r="I56" s="109"/>
      <c r="J56" s="109"/>
      <c r="K56" s="109"/>
    </row>
    <row r="57" spans="1:11" x14ac:dyDescent="0.25">
      <c r="A57" s="4" t="s">
        <v>367</v>
      </c>
      <c r="B57" s="29">
        <v>35177814</v>
      </c>
      <c r="C57" s="4"/>
      <c r="D57" s="4"/>
      <c r="E57" s="109"/>
      <c r="F57" s="109"/>
      <c r="G57" s="109"/>
      <c r="H57" s="109"/>
      <c r="I57" s="109"/>
      <c r="J57" s="109"/>
      <c r="K57" s="109"/>
    </row>
    <row r="58" spans="1:11" x14ac:dyDescent="0.25">
      <c r="A58" s="4" t="s">
        <v>385</v>
      </c>
      <c r="B58" s="29" t="e">
        <f>#REF!</f>
        <v>#REF!</v>
      </c>
      <c r="C58" s="16"/>
      <c r="D58" s="4"/>
      <c r="E58" s="109"/>
      <c r="F58" s="109"/>
      <c r="G58" s="109"/>
      <c r="H58" s="109"/>
      <c r="I58" s="109"/>
      <c r="J58" s="109"/>
      <c r="K58" s="109"/>
    </row>
    <row r="59" spans="1:11" x14ac:dyDescent="0.25">
      <c r="A59" s="4" t="s">
        <v>334</v>
      </c>
      <c r="B59" s="40">
        <f>(B56-B55)*100/B55</f>
        <v>8.4805204294280276</v>
      </c>
      <c r="C59" s="4"/>
      <c r="D59" s="4"/>
      <c r="E59" s="4"/>
    </row>
    <row r="60" spans="1:11" x14ac:dyDescent="0.25">
      <c r="A60" s="4" t="s">
        <v>335</v>
      </c>
      <c r="B60" s="40" t="e">
        <f>(B58-B57)*100/B57</f>
        <v>#REF!</v>
      </c>
      <c r="C60" s="16"/>
      <c r="D60" s="4"/>
      <c r="E60" s="4"/>
    </row>
    <row r="61" spans="1:11" x14ac:dyDescent="0.25">
      <c r="A61" s="4" t="s">
        <v>336</v>
      </c>
      <c r="B61" s="41" t="e">
        <f>(B56-B55)/B58</f>
        <v>#REF!</v>
      </c>
      <c r="C61" s="39"/>
      <c r="D61" s="4"/>
      <c r="E61" s="4"/>
    </row>
    <row r="62" spans="1:11" x14ac:dyDescent="0.25">
      <c r="A62" s="4"/>
      <c r="B62" s="4"/>
      <c r="C62" s="4"/>
      <c r="D62" s="4"/>
      <c r="E62" s="4"/>
    </row>
    <row r="63" spans="1:11" ht="21" x14ac:dyDescent="0.35">
      <c r="A63" s="44" t="s">
        <v>361</v>
      </c>
      <c r="B63" s="4"/>
      <c r="C63" s="4"/>
      <c r="D63" s="4"/>
      <c r="E63" s="4"/>
    </row>
    <row r="64" spans="1:11" x14ac:dyDescent="0.25">
      <c r="A64" s="4" t="s">
        <v>362</v>
      </c>
      <c r="B64" s="45">
        <v>2</v>
      </c>
      <c r="C64" s="4">
        <v>2013</v>
      </c>
      <c r="D64" s="48">
        <v>62118300</v>
      </c>
      <c r="E64" s="2">
        <v>2016</v>
      </c>
      <c r="F64" s="48">
        <f>D66*101.5%</f>
        <v>64955763.00176248</v>
      </c>
    </row>
    <row r="65" spans="1:5" x14ac:dyDescent="0.25">
      <c r="A65" s="4" t="s">
        <v>363</v>
      </c>
      <c r="B65" s="46">
        <v>64955763</v>
      </c>
      <c r="C65" s="4">
        <v>2014</v>
      </c>
      <c r="D65" s="48">
        <f>D64*101.5%</f>
        <v>63050074.499999993</v>
      </c>
      <c r="E65" s="4"/>
    </row>
    <row r="66" spans="1:5" x14ac:dyDescent="0.25">
      <c r="A66" s="4"/>
      <c r="B66" s="4"/>
      <c r="C66" s="4">
        <v>2015</v>
      </c>
      <c r="D66" s="48">
        <f>D65*101.5%</f>
        <v>63995825.617499985</v>
      </c>
      <c r="E66" s="4"/>
    </row>
    <row r="67" spans="1:5" ht="21" x14ac:dyDescent="0.35">
      <c r="A67" s="44" t="s">
        <v>360</v>
      </c>
    </row>
    <row r="68" spans="1:5" x14ac:dyDescent="0.25">
      <c r="A68" s="2" t="s">
        <v>321</v>
      </c>
      <c r="B68" s="2">
        <v>5621</v>
      </c>
    </row>
    <row r="69" spans="1:5" x14ac:dyDescent="0.25">
      <c r="A69" s="2" t="s">
        <v>268</v>
      </c>
      <c r="B69" s="2">
        <v>5742</v>
      </c>
    </row>
    <row r="70" spans="1:5" x14ac:dyDescent="0.25">
      <c r="A70" s="2" t="s">
        <v>218</v>
      </c>
      <c r="B70" s="2">
        <v>5401</v>
      </c>
    </row>
    <row r="71" spans="1:5" x14ac:dyDescent="0.25">
      <c r="A71" s="2" t="s">
        <v>15</v>
      </c>
      <c r="B71" s="2">
        <v>5851</v>
      </c>
    </row>
    <row r="72" spans="1:5" x14ac:dyDescent="0.25">
      <c r="A72" s="2" t="s">
        <v>67</v>
      </c>
      <c r="B72" s="2">
        <v>5421</v>
      </c>
    </row>
    <row r="73" spans="1:5" x14ac:dyDescent="0.25">
      <c r="A73" s="2" t="s">
        <v>90</v>
      </c>
      <c r="B73" s="2">
        <v>5701</v>
      </c>
    </row>
    <row r="74" spans="1:5" x14ac:dyDescent="0.25">
      <c r="A74" s="2" t="s">
        <v>220</v>
      </c>
      <c r="B74" s="2">
        <v>5743</v>
      </c>
    </row>
    <row r="75" spans="1:5" x14ac:dyDescent="0.25">
      <c r="A75" s="2" t="s">
        <v>338</v>
      </c>
      <c r="B75" s="2">
        <v>5702</v>
      </c>
    </row>
    <row r="76" spans="1:5" x14ac:dyDescent="0.25">
      <c r="A76" s="2" t="s">
        <v>153</v>
      </c>
      <c r="B76" s="2">
        <v>5511</v>
      </c>
    </row>
    <row r="77" spans="1:5" x14ac:dyDescent="0.25">
      <c r="A77" s="2" t="s">
        <v>68</v>
      </c>
      <c r="B77" s="2">
        <v>5422</v>
      </c>
    </row>
    <row r="78" spans="1:5" x14ac:dyDescent="0.25">
      <c r="A78" s="2" t="s">
        <v>283</v>
      </c>
      <c r="B78" s="2">
        <v>5451</v>
      </c>
    </row>
    <row r="79" spans="1:5" x14ac:dyDescent="0.25">
      <c r="A79" s="2" t="s">
        <v>221</v>
      </c>
      <c r="B79" s="2">
        <v>5744</v>
      </c>
    </row>
    <row r="80" spans="1:5" x14ac:dyDescent="0.25">
      <c r="A80" s="2" t="s">
        <v>69</v>
      </c>
      <c r="B80" s="2">
        <v>5423</v>
      </c>
    </row>
    <row r="81" spans="1:2" x14ac:dyDescent="0.25">
      <c r="A81" s="2" t="s">
        <v>91</v>
      </c>
      <c r="B81" s="2">
        <v>5703</v>
      </c>
    </row>
    <row r="82" spans="1:2" x14ac:dyDescent="0.25">
      <c r="A82" s="2" t="s">
        <v>222</v>
      </c>
      <c r="B82" s="2">
        <v>5745</v>
      </c>
    </row>
    <row r="83" spans="1:2" x14ac:dyDescent="0.25">
      <c r="A83" s="2" t="s">
        <v>223</v>
      </c>
      <c r="B83" s="2">
        <v>5746</v>
      </c>
    </row>
    <row r="84" spans="1:2" x14ac:dyDescent="0.25">
      <c r="A84" s="2" t="s">
        <v>191</v>
      </c>
      <c r="B84" s="2">
        <v>5704</v>
      </c>
    </row>
    <row r="85" spans="1:2" x14ac:dyDescent="0.25">
      <c r="A85" s="2" t="s">
        <v>305</v>
      </c>
      <c r="B85" s="2">
        <v>5581</v>
      </c>
    </row>
    <row r="86" spans="1:2" x14ac:dyDescent="0.25">
      <c r="A86" s="2" t="s">
        <v>50</v>
      </c>
      <c r="B86" s="2">
        <v>5902</v>
      </c>
    </row>
    <row r="87" spans="1:2" x14ac:dyDescent="0.25">
      <c r="A87" s="2" t="s">
        <v>154</v>
      </c>
      <c r="B87" s="2">
        <v>5512</v>
      </c>
    </row>
    <row r="88" spans="1:2" x14ac:dyDescent="0.25">
      <c r="A88" s="2" t="s">
        <v>70</v>
      </c>
      <c r="B88" s="2">
        <v>5424</v>
      </c>
    </row>
    <row r="89" spans="1:2" x14ac:dyDescent="0.25">
      <c r="A89" s="2" t="s">
        <v>286</v>
      </c>
      <c r="B89" s="2">
        <v>5471</v>
      </c>
    </row>
    <row r="90" spans="1:2" x14ac:dyDescent="0.25">
      <c r="A90" s="2" t="s">
        <v>219</v>
      </c>
      <c r="B90" s="2">
        <v>5402</v>
      </c>
    </row>
    <row r="91" spans="1:2" x14ac:dyDescent="0.25">
      <c r="A91" s="2" t="s">
        <v>71</v>
      </c>
      <c r="B91" s="2">
        <v>5425</v>
      </c>
    </row>
    <row r="92" spans="1:2" x14ac:dyDescent="0.25">
      <c r="A92" s="2" t="s">
        <v>51</v>
      </c>
      <c r="B92" s="2">
        <v>5903</v>
      </c>
    </row>
    <row r="93" spans="1:2" x14ac:dyDescent="0.25">
      <c r="A93" s="2" t="s">
        <v>155</v>
      </c>
      <c r="B93" s="2">
        <v>5513</v>
      </c>
    </row>
    <row r="94" spans="1:2" x14ac:dyDescent="0.25">
      <c r="A94" s="2" t="s">
        <v>179</v>
      </c>
      <c r="B94" s="2">
        <v>5881</v>
      </c>
    </row>
    <row r="95" spans="1:2" x14ac:dyDescent="0.25">
      <c r="A95" s="2" t="s">
        <v>224</v>
      </c>
      <c r="B95" s="2">
        <v>5747</v>
      </c>
    </row>
    <row r="96" spans="1:2" x14ac:dyDescent="0.25">
      <c r="A96" s="2" t="s">
        <v>192</v>
      </c>
      <c r="B96" s="2">
        <v>5705</v>
      </c>
    </row>
    <row r="97" spans="1:2" x14ac:dyDescent="0.25">
      <c r="A97" s="2" t="s">
        <v>32</v>
      </c>
      <c r="B97" s="2">
        <v>5551</v>
      </c>
    </row>
    <row r="98" spans="1:2" x14ac:dyDescent="0.25">
      <c r="A98" s="2" t="s">
        <v>193</v>
      </c>
      <c r="B98" s="2">
        <v>5706</v>
      </c>
    </row>
    <row r="99" spans="1:2" x14ac:dyDescent="0.25">
      <c r="A99" s="2" t="s">
        <v>156</v>
      </c>
      <c r="B99" s="2">
        <v>5514</v>
      </c>
    </row>
    <row r="100" spans="1:2" x14ac:dyDescent="0.25">
      <c r="A100" s="2" t="s">
        <v>65</v>
      </c>
      <c r="B100" s="2">
        <v>5426</v>
      </c>
    </row>
    <row r="101" spans="1:2" x14ac:dyDescent="0.25">
      <c r="A101" s="2" t="s">
        <v>174</v>
      </c>
      <c r="B101" s="2">
        <v>5661</v>
      </c>
    </row>
    <row r="102" spans="1:2" x14ac:dyDescent="0.25">
      <c r="A102" s="2" t="s">
        <v>325</v>
      </c>
      <c r="B102" s="2">
        <v>5613</v>
      </c>
    </row>
    <row r="103" spans="1:2" x14ac:dyDescent="0.25">
      <c r="A103" s="2" t="s">
        <v>287</v>
      </c>
      <c r="B103" s="2">
        <v>5472</v>
      </c>
    </row>
    <row r="104" spans="1:2" x14ac:dyDescent="0.25">
      <c r="A104" s="2" t="s">
        <v>182</v>
      </c>
      <c r="B104" s="2">
        <v>5473</v>
      </c>
    </row>
    <row r="105" spans="1:2" x14ac:dyDescent="0.25">
      <c r="A105" s="2" t="s">
        <v>124</v>
      </c>
      <c r="B105" s="2">
        <v>5622</v>
      </c>
    </row>
    <row r="106" spans="1:2" x14ac:dyDescent="0.25">
      <c r="A106" s="2" t="s">
        <v>175</v>
      </c>
      <c r="B106" s="2">
        <v>5662</v>
      </c>
    </row>
    <row r="107" spans="1:2" x14ac:dyDescent="0.25">
      <c r="A107" s="2" t="s">
        <v>157</v>
      </c>
      <c r="B107" s="2">
        <v>5515</v>
      </c>
    </row>
    <row r="108" spans="1:2" x14ac:dyDescent="0.25">
      <c r="A108" s="2" t="s">
        <v>225</v>
      </c>
      <c r="B108" s="2">
        <v>5748</v>
      </c>
    </row>
    <row r="109" spans="1:2" x14ac:dyDescent="0.25">
      <c r="A109" s="2" t="s">
        <v>125</v>
      </c>
      <c r="B109" s="2">
        <v>5623</v>
      </c>
    </row>
    <row r="110" spans="1:2" x14ac:dyDescent="0.25">
      <c r="A110" s="2" t="s">
        <v>33</v>
      </c>
      <c r="B110" s="2">
        <v>5552</v>
      </c>
    </row>
    <row r="111" spans="1:2" x14ac:dyDescent="0.25">
      <c r="A111" s="2" t="s">
        <v>16</v>
      </c>
      <c r="B111" s="2">
        <v>5852</v>
      </c>
    </row>
    <row r="112" spans="1:2" x14ac:dyDescent="0.25">
      <c r="A112" s="2" t="s">
        <v>17</v>
      </c>
      <c r="B112" s="2">
        <v>5853</v>
      </c>
    </row>
    <row r="113" spans="1:2" x14ac:dyDescent="0.25">
      <c r="A113" s="2" t="s">
        <v>18</v>
      </c>
      <c r="B113" s="2">
        <v>5854</v>
      </c>
    </row>
    <row r="114" spans="1:2" x14ac:dyDescent="0.25">
      <c r="A114" s="2" t="s">
        <v>337</v>
      </c>
      <c r="B114" s="2">
        <v>5624</v>
      </c>
    </row>
    <row r="115" spans="1:2" x14ac:dyDescent="0.25">
      <c r="A115" s="2" t="s">
        <v>252</v>
      </c>
      <c r="B115" s="2">
        <v>5625</v>
      </c>
    </row>
    <row r="116" spans="1:2" x14ac:dyDescent="0.25">
      <c r="A116" s="2" t="s">
        <v>176</v>
      </c>
      <c r="B116" s="2">
        <v>5663</v>
      </c>
    </row>
    <row r="117" spans="1:2" x14ac:dyDescent="0.25">
      <c r="A117" s="2" t="s">
        <v>233</v>
      </c>
      <c r="B117" s="2">
        <v>5782</v>
      </c>
    </row>
    <row r="118" spans="1:2" x14ac:dyDescent="0.25">
      <c r="A118" s="2" t="s">
        <v>52</v>
      </c>
      <c r="B118" s="2">
        <v>5904</v>
      </c>
    </row>
    <row r="119" spans="1:2" x14ac:dyDescent="0.25">
      <c r="A119" s="2" t="s">
        <v>34</v>
      </c>
      <c r="B119" s="2">
        <v>5553</v>
      </c>
    </row>
    <row r="120" spans="1:2" x14ac:dyDescent="0.25">
      <c r="A120" s="2" t="s">
        <v>303</v>
      </c>
      <c r="B120" s="2">
        <v>5812</v>
      </c>
    </row>
    <row r="121" spans="1:2" x14ac:dyDescent="0.25">
      <c r="A121" s="2" t="s">
        <v>53</v>
      </c>
      <c r="B121" s="2">
        <v>5905</v>
      </c>
    </row>
    <row r="122" spans="1:2" x14ac:dyDescent="0.25">
      <c r="A122" s="2" t="s">
        <v>180</v>
      </c>
      <c r="B122" s="2">
        <v>5882</v>
      </c>
    </row>
    <row r="123" spans="1:2" x14ac:dyDescent="0.25">
      <c r="A123" s="2" t="s">
        <v>12</v>
      </c>
      <c r="B123" s="2">
        <v>5841</v>
      </c>
    </row>
    <row r="124" spans="1:2" x14ac:dyDescent="0.25">
      <c r="A124" s="2" t="s">
        <v>194</v>
      </c>
      <c r="B124" s="2">
        <v>5707</v>
      </c>
    </row>
    <row r="125" spans="1:2" x14ac:dyDescent="0.25">
      <c r="A125" s="2" t="s">
        <v>195</v>
      </c>
      <c r="B125" s="2">
        <v>5708</v>
      </c>
    </row>
    <row r="126" spans="1:2" x14ac:dyDescent="0.25">
      <c r="A126" s="2" t="s">
        <v>54</v>
      </c>
      <c r="B126" s="2">
        <v>5907</v>
      </c>
    </row>
    <row r="127" spans="1:2" x14ac:dyDescent="0.25">
      <c r="A127" s="2" t="s">
        <v>295</v>
      </c>
      <c r="B127" s="2">
        <v>5475</v>
      </c>
    </row>
    <row r="128" spans="1:2" x14ac:dyDescent="0.25">
      <c r="A128" s="2" t="s">
        <v>216</v>
      </c>
      <c r="B128" s="2">
        <v>5627</v>
      </c>
    </row>
    <row r="129" spans="1:2" x14ac:dyDescent="0.25">
      <c r="A129" s="2" t="s">
        <v>73</v>
      </c>
      <c r="B129" s="2">
        <v>5665</v>
      </c>
    </row>
    <row r="130" spans="1:2" x14ac:dyDescent="0.25">
      <c r="A130" s="2" t="s">
        <v>226</v>
      </c>
      <c r="B130" s="2">
        <v>5749</v>
      </c>
    </row>
    <row r="131" spans="1:2" x14ac:dyDescent="0.25">
      <c r="A131" s="2" t="s">
        <v>55</v>
      </c>
      <c r="B131" s="2">
        <v>5908</v>
      </c>
    </row>
    <row r="132" spans="1:2" x14ac:dyDescent="0.25">
      <c r="A132" s="2" t="s">
        <v>74</v>
      </c>
      <c r="B132" s="2">
        <v>5666</v>
      </c>
    </row>
    <row r="133" spans="1:2" x14ac:dyDescent="0.25">
      <c r="A133" s="2" t="s">
        <v>56</v>
      </c>
      <c r="B133" s="2">
        <v>5909</v>
      </c>
    </row>
    <row r="134" spans="1:2" x14ac:dyDescent="0.25">
      <c r="A134" s="2" t="s">
        <v>306</v>
      </c>
      <c r="B134" s="2">
        <v>5582</v>
      </c>
    </row>
    <row r="135" spans="1:2" x14ac:dyDescent="0.25">
      <c r="A135" s="2" t="s">
        <v>196</v>
      </c>
      <c r="B135" s="2">
        <v>5709</v>
      </c>
    </row>
    <row r="136" spans="1:2" x14ac:dyDescent="0.25">
      <c r="A136" s="2" t="s">
        <v>92</v>
      </c>
      <c r="B136" s="2">
        <v>5403</v>
      </c>
    </row>
    <row r="137" spans="1:2" x14ac:dyDescent="0.25">
      <c r="A137" s="2" t="s">
        <v>296</v>
      </c>
      <c r="B137" s="2">
        <v>5476</v>
      </c>
    </row>
    <row r="138" spans="1:2" x14ac:dyDescent="0.25">
      <c r="A138" s="2" t="s">
        <v>304</v>
      </c>
      <c r="B138" s="2">
        <v>5813</v>
      </c>
    </row>
    <row r="139" spans="1:2" x14ac:dyDescent="0.25">
      <c r="A139" s="2" t="s">
        <v>249</v>
      </c>
      <c r="B139" s="2">
        <v>5601</v>
      </c>
    </row>
    <row r="140" spans="1:2" x14ac:dyDescent="0.25">
      <c r="A140" s="2" t="s">
        <v>217</v>
      </c>
      <c r="B140" s="2">
        <v>5628</v>
      </c>
    </row>
    <row r="141" spans="1:2" x14ac:dyDescent="0.25">
      <c r="A141" s="2" t="s">
        <v>128</v>
      </c>
      <c r="B141" s="2">
        <v>5629</v>
      </c>
    </row>
    <row r="142" spans="1:2" x14ac:dyDescent="0.25">
      <c r="A142" s="2" t="s">
        <v>197</v>
      </c>
      <c r="B142" s="2">
        <v>5710</v>
      </c>
    </row>
    <row r="143" spans="1:2" x14ac:dyDescent="0.25">
      <c r="A143" s="2" t="s">
        <v>198</v>
      </c>
      <c r="B143" s="2">
        <v>5711</v>
      </c>
    </row>
    <row r="144" spans="1:2" x14ac:dyDescent="0.25">
      <c r="A144" s="2" t="s">
        <v>35</v>
      </c>
      <c r="B144" s="2">
        <v>5554</v>
      </c>
    </row>
    <row r="145" spans="1:2" x14ac:dyDescent="0.25">
      <c r="A145" s="2" t="s">
        <v>199</v>
      </c>
      <c r="B145" s="2">
        <v>5712</v>
      </c>
    </row>
    <row r="146" spans="1:2" x14ac:dyDescent="0.25">
      <c r="A146" s="2" t="s">
        <v>93</v>
      </c>
      <c r="B146" s="2">
        <v>5404</v>
      </c>
    </row>
    <row r="147" spans="1:2" x14ac:dyDescent="0.25">
      <c r="A147" s="2" t="s">
        <v>234</v>
      </c>
      <c r="B147" s="2">
        <v>5785</v>
      </c>
    </row>
    <row r="148" spans="1:2" x14ac:dyDescent="0.25">
      <c r="A148" s="2" t="s">
        <v>36</v>
      </c>
      <c r="B148" s="2">
        <v>5555</v>
      </c>
    </row>
    <row r="149" spans="1:2" x14ac:dyDescent="0.25">
      <c r="A149" s="2" t="s">
        <v>5</v>
      </c>
      <c r="B149" s="2">
        <v>5816</v>
      </c>
    </row>
    <row r="150" spans="1:2" x14ac:dyDescent="0.25">
      <c r="A150" s="2" t="s">
        <v>269</v>
      </c>
      <c r="B150" s="2">
        <v>5751</v>
      </c>
    </row>
    <row r="151" spans="1:2" x14ac:dyDescent="0.25">
      <c r="A151" s="2" t="s">
        <v>181</v>
      </c>
      <c r="B151" s="2">
        <v>5883</v>
      </c>
    </row>
    <row r="152" spans="1:2" x14ac:dyDescent="0.25">
      <c r="A152" s="2" t="s">
        <v>44</v>
      </c>
      <c r="B152" s="2">
        <v>5884</v>
      </c>
    </row>
    <row r="153" spans="1:2" x14ac:dyDescent="0.25">
      <c r="A153" s="2" t="s">
        <v>297</v>
      </c>
      <c r="B153" s="2">
        <v>5477</v>
      </c>
    </row>
    <row r="154" spans="1:2" x14ac:dyDescent="0.25">
      <c r="A154" s="2" t="s">
        <v>211</v>
      </c>
      <c r="B154" s="2">
        <v>5478</v>
      </c>
    </row>
    <row r="155" spans="1:2" x14ac:dyDescent="0.25">
      <c r="A155" s="2" t="s">
        <v>200</v>
      </c>
      <c r="B155" s="2">
        <v>5713</v>
      </c>
    </row>
    <row r="156" spans="1:2" x14ac:dyDescent="0.25">
      <c r="A156" s="2" t="s">
        <v>201</v>
      </c>
      <c r="B156" s="2">
        <v>5714</v>
      </c>
    </row>
    <row r="157" spans="1:2" x14ac:dyDescent="0.25">
      <c r="A157" s="2" t="s">
        <v>75</v>
      </c>
      <c r="B157" s="2">
        <v>5668</v>
      </c>
    </row>
    <row r="158" spans="1:2" x14ac:dyDescent="0.25">
      <c r="A158" s="2" t="s">
        <v>307</v>
      </c>
      <c r="B158" s="2">
        <v>5583</v>
      </c>
    </row>
    <row r="159" spans="1:2" x14ac:dyDescent="0.25">
      <c r="A159" s="2" t="s">
        <v>57</v>
      </c>
      <c r="B159" s="2">
        <v>5910</v>
      </c>
    </row>
    <row r="160" spans="1:2" x14ac:dyDescent="0.25">
      <c r="A160" s="2" t="s">
        <v>270</v>
      </c>
      <c r="B160" s="2">
        <v>5752</v>
      </c>
    </row>
    <row r="161" spans="1:2" x14ac:dyDescent="0.25">
      <c r="A161" s="2" t="s">
        <v>212</v>
      </c>
      <c r="B161" s="2">
        <v>5479</v>
      </c>
    </row>
    <row r="162" spans="1:2" x14ac:dyDescent="0.25">
      <c r="A162" s="2" t="s">
        <v>58</v>
      </c>
      <c r="B162" s="2">
        <v>5911</v>
      </c>
    </row>
    <row r="163" spans="1:2" x14ac:dyDescent="0.25">
      <c r="A163" s="2" t="s">
        <v>284</v>
      </c>
      <c r="B163" s="2">
        <v>5456</v>
      </c>
    </row>
    <row r="164" spans="1:2" x14ac:dyDescent="0.25">
      <c r="A164" s="2" t="s">
        <v>158</v>
      </c>
      <c r="B164" s="2">
        <v>5516</v>
      </c>
    </row>
    <row r="165" spans="1:2" x14ac:dyDescent="0.25">
      <c r="A165" s="2" t="s">
        <v>76</v>
      </c>
      <c r="B165" s="2">
        <v>5669</v>
      </c>
    </row>
    <row r="166" spans="1:2" x14ac:dyDescent="0.25">
      <c r="A166" s="2" t="s">
        <v>213</v>
      </c>
      <c r="B166" s="2">
        <v>5480</v>
      </c>
    </row>
    <row r="167" spans="1:2" x14ac:dyDescent="0.25">
      <c r="A167" s="2" t="s">
        <v>59</v>
      </c>
      <c r="B167" s="2">
        <v>5912</v>
      </c>
    </row>
    <row r="168" spans="1:2" x14ac:dyDescent="0.25">
      <c r="A168" s="2" t="s">
        <v>129</v>
      </c>
      <c r="B168" s="2">
        <v>5631</v>
      </c>
    </row>
    <row r="169" spans="1:2" x14ac:dyDescent="0.25">
      <c r="A169" s="2" t="s">
        <v>130</v>
      </c>
      <c r="B169" s="2">
        <v>5632</v>
      </c>
    </row>
    <row r="170" spans="1:2" x14ac:dyDescent="0.25">
      <c r="A170" s="2" t="s">
        <v>214</v>
      </c>
      <c r="B170" s="2">
        <v>5481</v>
      </c>
    </row>
    <row r="171" spans="1:2" x14ac:dyDescent="0.25">
      <c r="A171" s="2" t="s">
        <v>77</v>
      </c>
      <c r="B171" s="2">
        <v>5671</v>
      </c>
    </row>
    <row r="172" spans="1:2" x14ac:dyDescent="0.25">
      <c r="A172" s="2" t="s">
        <v>60</v>
      </c>
      <c r="B172" s="2">
        <v>5913</v>
      </c>
    </row>
    <row r="173" spans="1:2" x14ac:dyDescent="0.25">
      <c r="A173" s="2" t="s">
        <v>202</v>
      </c>
      <c r="B173" s="2">
        <v>5715</v>
      </c>
    </row>
    <row r="174" spans="1:2" x14ac:dyDescent="0.25">
      <c r="A174" s="2" t="s">
        <v>19</v>
      </c>
      <c r="B174" s="2">
        <v>5855</v>
      </c>
    </row>
    <row r="175" spans="1:2" x14ac:dyDescent="0.25">
      <c r="A175" s="2" t="s">
        <v>159</v>
      </c>
      <c r="B175" s="2">
        <v>5518</v>
      </c>
    </row>
    <row r="176" spans="1:2" x14ac:dyDescent="0.25">
      <c r="A176" s="2" t="s">
        <v>131</v>
      </c>
      <c r="B176" s="2">
        <v>5633</v>
      </c>
    </row>
    <row r="177" spans="1:2" x14ac:dyDescent="0.25">
      <c r="A177" s="2" t="s">
        <v>132</v>
      </c>
      <c r="B177" s="2">
        <v>5634</v>
      </c>
    </row>
    <row r="178" spans="1:2" x14ac:dyDescent="0.25">
      <c r="A178" s="2" t="s">
        <v>215</v>
      </c>
      <c r="B178" s="2">
        <v>5482</v>
      </c>
    </row>
    <row r="179" spans="1:2" x14ac:dyDescent="0.25">
      <c r="A179" s="2" t="s">
        <v>133</v>
      </c>
      <c r="B179" s="2">
        <v>5635</v>
      </c>
    </row>
    <row r="180" spans="1:2" x14ac:dyDescent="0.25">
      <c r="A180" s="2" t="s">
        <v>308</v>
      </c>
      <c r="B180" s="2">
        <v>5584</v>
      </c>
    </row>
    <row r="181" spans="1:2" x14ac:dyDescent="0.25">
      <c r="A181" s="2" t="s">
        <v>61</v>
      </c>
      <c r="B181" s="2">
        <v>5914</v>
      </c>
    </row>
    <row r="182" spans="1:2" x14ac:dyDescent="0.25">
      <c r="A182" s="2" t="s">
        <v>235</v>
      </c>
      <c r="B182" s="2">
        <v>5788</v>
      </c>
    </row>
    <row r="183" spans="1:2" x14ac:dyDescent="0.25">
      <c r="A183" s="2" t="s">
        <v>20</v>
      </c>
      <c r="B183" s="2">
        <v>5856</v>
      </c>
    </row>
    <row r="184" spans="1:2" x14ac:dyDescent="0.25">
      <c r="A184" s="2" t="s">
        <v>160</v>
      </c>
      <c r="B184" s="2">
        <v>5520</v>
      </c>
    </row>
    <row r="185" spans="1:2" x14ac:dyDescent="0.25">
      <c r="A185" s="2" t="s">
        <v>62</v>
      </c>
      <c r="B185" s="2">
        <v>5915</v>
      </c>
    </row>
    <row r="186" spans="1:2" x14ac:dyDescent="0.25">
      <c r="A186" s="2" t="s">
        <v>161</v>
      </c>
      <c r="B186" s="2">
        <v>5521</v>
      </c>
    </row>
    <row r="187" spans="1:2" x14ac:dyDescent="0.25">
      <c r="A187" s="2" t="s">
        <v>134</v>
      </c>
      <c r="B187" s="2">
        <v>5636</v>
      </c>
    </row>
    <row r="188" spans="1:2" x14ac:dyDescent="0.25">
      <c r="A188" s="2" t="s">
        <v>203</v>
      </c>
      <c r="B188" s="2">
        <v>5716</v>
      </c>
    </row>
    <row r="189" spans="1:2" x14ac:dyDescent="0.25">
      <c r="A189" s="2" t="s">
        <v>285</v>
      </c>
      <c r="B189" s="2">
        <v>5458</v>
      </c>
    </row>
    <row r="190" spans="1:2" x14ac:dyDescent="0.25">
      <c r="A190" s="2" t="s">
        <v>278</v>
      </c>
      <c r="B190" s="2">
        <v>5427</v>
      </c>
    </row>
    <row r="191" spans="1:2" x14ac:dyDescent="0.25">
      <c r="A191" s="2" t="s">
        <v>236</v>
      </c>
      <c r="B191" s="2">
        <v>5789</v>
      </c>
    </row>
    <row r="192" spans="1:2" x14ac:dyDescent="0.25">
      <c r="A192" s="2" t="s">
        <v>118</v>
      </c>
      <c r="B192" s="2">
        <v>5483</v>
      </c>
    </row>
    <row r="193" spans="1:2" x14ac:dyDescent="0.25">
      <c r="A193" s="2" t="s">
        <v>162</v>
      </c>
      <c r="B193" s="2">
        <v>5522</v>
      </c>
    </row>
    <row r="194" spans="1:2" x14ac:dyDescent="0.25">
      <c r="A194" s="2" t="s">
        <v>37</v>
      </c>
      <c r="B194" s="2">
        <v>5556</v>
      </c>
    </row>
    <row r="195" spans="1:2" x14ac:dyDescent="0.25">
      <c r="A195" s="2" t="s">
        <v>38</v>
      </c>
      <c r="B195" s="2">
        <v>5557</v>
      </c>
    </row>
    <row r="196" spans="1:2" x14ac:dyDescent="0.25">
      <c r="A196" s="2" t="s">
        <v>121</v>
      </c>
      <c r="B196" s="2">
        <v>5604</v>
      </c>
    </row>
    <row r="197" spans="1:2" x14ac:dyDescent="0.25">
      <c r="A197" s="2" t="s">
        <v>78</v>
      </c>
      <c r="B197" s="2">
        <v>5672</v>
      </c>
    </row>
    <row r="198" spans="1:2" x14ac:dyDescent="0.25">
      <c r="A198" s="2" t="s">
        <v>204</v>
      </c>
      <c r="B198" s="2">
        <v>5717</v>
      </c>
    </row>
    <row r="199" spans="1:2" x14ac:dyDescent="0.25">
      <c r="A199" s="2" t="s">
        <v>163</v>
      </c>
      <c r="B199" s="2">
        <v>5523</v>
      </c>
    </row>
    <row r="200" spans="1:2" x14ac:dyDescent="0.25">
      <c r="A200" s="2" t="s">
        <v>205</v>
      </c>
      <c r="B200" s="2">
        <v>5718</v>
      </c>
    </row>
    <row r="201" spans="1:2" x14ac:dyDescent="0.25">
      <c r="A201" s="2" t="s">
        <v>39</v>
      </c>
      <c r="B201" s="2">
        <v>5559</v>
      </c>
    </row>
    <row r="202" spans="1:2" x14ac:dyDescent="0.25">
      <c r="A202" s="2" t="s">
        <v>21</v>
      </c>
      <c r="B202" s="2">
        <v>5857</v>
      </c>
    </row>
    <row r="203" spans="1:2" x14ac:dyDescent="0.25">
      <c r="A203" s="2" t="s">
        <v>279</v>
      </c>
      <c r="B203" s="2">
        <v>5428</v>
      </c>
    </row>
    <row r="204" spans="1:2" x14ac:dyDescent="0.25">
      <c r="A204" s="2" t="s">
        <v>206</v>
      </c>
      <c r="B204" s="2">
        <v>5719</v>
      </c>
    </row>
    <row r="205" spans="1:2" x14ac:dyDescent="0.25">
      <c r="A205" s="2" t="s">
        <v>207</v>
      </c>
      <c r="B205" s="2">
        <v>5720</v>
      </c>
    </row>
    <row r="206" spans="1:2" x14ac:dyDescent="0.25">
      <c r="A206" s="2" t="s">
        <v>208</v>
      </c>
      <c r="B206" s="2">
        <v>5721</v>
      </c>
    </row>
    <row r="207" spans="1:2" x14ac:dyDescent="0.25">
      <c r="A207" s="2" t="s">
        <v>119</v>
      </c>
      <c r="B207" s="2">
        <v>5484</v>
      </c>
    </row>
    <row r="208" spans="1:2" x14ac:dyDescent="0.25">
      <c r="A208" s="2" t="s">
        <v>328</v>
      </c>
      <c r="B208" s="2">
        <v>5541</v>
      </c>
    </row>
    <row r="209" spans="1:2" x14ac:dyDescent="0.25">
      <c r="A209" s="2" t="s">
        <v>120</v>
      </c>
      <c r="B209" s="2">
        <v>5485</v>
      </c>
    </row>
    <row r="210" spans="1:2" x14ac:dyDescent="0.25">
      <c r="A210" s="2" t="s">
        <v>6</v>
      </c>
      <c r="B210" s="2">
        <v>5817</v>
      </c>
    </row>
    <row r="211" spans="1:2" x14ac:dyDescent="0.25">
      <c r="A211" s="2" t="s">
        <v>40</v>
      </c>
      <c r="B211" s="2">
        <v>5560</v>
      </c>
    </row>
    <row r="212" spans="1:2" x14ac:dyDescent="0.25">
      <c r="A212" s="2" t="s">
        <v>41</v>
      </c>
      <c r="B212" s="2">
        <v>5561</v>
      </c>
    </row>
    <row r="213" spans="1:2" x14ac:dyDescent="0.25">
      <c r="A213" s="2" t="s">
        <v>209</v>
      </c>
      <c r="B213" s="2">
        <v>5722</v>
      </c>
    </row>
    <row r="214" spans="1:2" x14ac:dyDescent="0.25">
      <c r="A214" s="2" t="s">
        <v>94</v>
      </c>
      <c r="B214" s="2">
        <v>5405</v>
      </c>
    </row>
    <row r="215" spans="1:2" x14ac:dyDescent="0.25">
      <c r="A215" s="2" t="s">
        <v>7</v>
      </c>
      <c r="B215" s="2">
        <v>5819</v>
      </c>
    </row>
    <row r="216" spans="1:2" x14ac:dyDescent="0.25">
      <c r="A216" s="2" t="s">
        <v>79</v>
      </c>
      <c r="B216" s="2">
        <v>5673</v>
      </c>
    </row>
    <row r="217" spans="1:2" x14ac:dyDescent="0.25">
      <c r="A217" s="2" t="s">
        <v>45</v>
      </c>
      <c r="B217" s="2">
        <v>5885</v>
      </c>
    </row>
    <row r="218" spans="1:2" x14ac:dyDescent="0.25">
      <c r="A218" s="2" t="s">
        <v>330</v>
      </c>
      <c r="B218" s="2">
        <v>5804</v>
      </c>
    </row>
    <row r="219" spans="1:2" x14ac:dyDescent="0.25">
      <c r="A219" s="2" t="s">
        <v>309</v>
      </c>
      <c r="B219" s="2">
        <v>5585</v>
      </c>
    </row>
    <row r="220" spans="1:2" x14ac:dyDescent="0.25">
      <c r="A220" s="2" t="s">
        <v>271</v>
      </c>
      <c r="B220" s="2">
        <v>5754</v>
      </c>
    </row>
    <row r="221" spans="1:2" x14ac:dyDescent="0.25">
      <c r="A221" s="2" t="s">
        <v>183</v>
      </c>
      <c r="B221" s="2">
        <v>5474</v>
      </c>
    </row>
    <row r="222" spans="1:2" x14ac:dyDescent="0.25">
      <c r="A222" s="2" t="s">
        <v>188</v>
      </c>
      <c r="B222" s="2">
        <v>5758</v>
      </c>
    </row>
    <row r="223" spans="1:2" x14ac:dyDescent="0.25">
      <c r="A223" s="2" t="s">
        <v>260</v>
      </c>
      <c r="B223" s="2">
        <v>5726</v>
      </c>
    </row>
    <row r="224" spans="1:2" x14ac:dyDescent="0.25">
      <c r="A224" s="2" t="s">
        <v>148</v>
      </c>
      <c r="B224" s="2">
        <v>5498</v>
      </c>
    </row>
    <row r="225" spans="1:2" x14ac:dyDescent="0.25">
      <c r="A225" s="2" t="s">
        <v>47</v>
      </c>
      <c r="B225" s="2">
        <v>5889</v>
      </c>
    </row>
    <row r="226" spans="1:2" x14ac:dyDescent="0.25">
      <c r="A226" s="2" t="s">
        <v>28</v>
      </c>
      <c r="B226" s="2">
        <v>5871</v>
      </c>
    </row>
    <row r="227" spans="1:2" x14ac:dyDescent="0.25">
      <c r="A227" s="2" t="s">
        <v>267</v>
      </c>
      <c r="B227" s="2">
        <v>5741</v>
      </c>
    </row>
    <row r="228" spans="1:2" x14ac:dyDescent="0.25">
      <c r="A228" s="2" t="s">
        <v>100</v>
      </c>
      <c r="B228" s="2">
        <v>5586</v>
      </c>
    </row>
    <row r="229" spans="1:2" x14ac:dyDescent="0.25">
      <c r="A229" s="2" t="s">
        <v>95</v>
      </c>
      <c r="B229" s="2">
        <v>5406</v>
      </c>
    </row>
    <row r="230" spans="1:2" x14ac:dyDescent="0.25">
      <c r="A230" s="2" t="s">
        <v>135</v>
      </c>
      <c r="B230" s="2">
        <v>5637</v>
      </c>
    </row>
    <row r="231" spans="1:2" x14ac:dyDescent="0.25">
      <c r="A231" s="2" t="s">
        <v>177</v>
      </c>
      <c r="B231" s="2">
        <v>5872</v>
      </c>
    </row>
    <row r="232" spans="1:2" x14ac:dyDescent="0.25">
      <c r="A232" s="2" t="s">
        <v>178</v>
      </c>
      <c r="B232" s="2">
        <v>5873</v>
      </c>
    </row>
    <row r="233" spans="1:2" x14ac:dyDescent="0.25">
      <c r="A233" s="2" t="s">
        <v>101</v>
      </c>
      <c r="B233" s="2">
        <v>5587</v>
      </c>
    </row>
    <row r="234" spans="1:2" x14ac:dyDescent="0.25">
      <c r="A234" s="2" t="s">
        <v>265</v>
      </c>
      <c r="B234" s="2">
        <v>5731</v>
      </c>
    </row>
    <row r="235" spans="1:2" x14ac:dyDescent="0.25">
      <c r="A235" s="2" t="s">
        <v>227</v>
      </c>
      <c r="B235" s="2">
        <v>5750</v>
      </c>
    </row>
    <row r="236" spans="1:2" x14ac:dyDescent="0.25">
      <c r="A236" s="2" t="s">
        <v>96</v>
      </c>
      <c r="B236" s="2">
        <v>5407</v>
      </c>
    </row>
    <row r="237" spans="1:2" x14ac:dyDescent="0.25">
      <c r="A237" s="2" t="s">
        <v>272</v>
      </c>
      <c r="B237" s="2">
        <v>5755</v>
      </c>
    </row>
    <row r="238" spans="1:2" x14ac:dyDescent="0.25">
      <c r="A238" s="2" t="s">
        <v>0</v>
      </c>
      <c r="B238" s="2">
        <v>5486</v>
      </c>
    </row>
    <row r="239" spans="1:2" x14ac:dyDescent="0.25">
      <c r="A239" s="2" t="s">
        <v>136</v>
      </c>
      <c r="B239" s="2">
        <v>5638</v>
      </c>
    </row>
    <row r="240" spans="1:2" x14ac:dyDescent="0.25">
      <c r="A240" s="2" t="s">
        <v>290</v>
      </c>
      <c r="B240" s="2">
        <v>5429</v>
      </c>
    </row>
    <row r="241" spans="1:2" x14ac:dyDescent="0.25">
      <c r="A241" s="2" t="s">
        <v>80</v>
      </c>
      <c r="B241" s="2">
        <v>5674</v>
      </c>
    </row>
    <row r="242" spans="1:2" x14ac:dyDescent="0.25">
      <c r="A242" s="2" t="s">
        <v>81</v>
      </c>
      <c r="B242" s="2">
        <v>5675</v>
      </c>
    </row>
    <row r="243" spans="1:2" x14ac:dyDescent="0.25">
      <c r="A243" s="2" t="s">
        <v>22</v>
      </c>
      <c r="B243" s="2">
        <v>5858</v>
      </c>
    </row>
    <row r="244" spans="1:2" x14ac:dyDescent="0.25">
      <c r="A244" s="2" t="s">
        <v>137</v>
      </c>
      <c r="B244" s="2">
        <v>5639</v>
      </c>
    </row>
    <row r="245" spans="1:2" x14ac:dyDescent="0.25">
      <c r="A245" s="2" t="s">
        <v>1</v>
      </c>
      <c r="B245" s="2">
        <v>5487</v>
      </c>
    </row>
    <row r="246" spans="1:2" x14ac:dyDescent="0.25">
      <c r="A246" s="2" t="s">
        <v>138</v>
      </c>
      <c r="B246" s="2">
        <v>5640</v>
      </c>
    </row>
    <row r="247" spans="1:2" x14ac:dyDescent="0.25">
      <c r="A247" s="2" t="s">
        <v>122</v>
      </c>
      <c r="B247" s="2">
        <v>5606</v>
      </c>
    </row>
    <row r="248" spans="1:2" x14ac:dyDescent="0.25">
      <c r="A248" s="2" t="s">
        <v>237</v>
      </c>
      <c r="B248" s="2">
        <v>5790</v>
      </c>
    </row>
    <row r="249" spans="1:2" x14ac:dyDescent="0.25">
      <c r="A249" s="2" t="s">
        <v>291</v>
      </c>
      <c r="B249" s="2">
        <v>5430</v>
      </c>
    </row>
    <row r="250" spans="1:2" x14ac:dyDescent="0.25">
      <c r="A250" s="2" t="s">
        <v>310</v>
      </c>
      <c r="B250" s="2">
        <v>5919</v>
      </c>
    </row>
    <row r="251" spans="1:2" x14ac:dyDescent="0.25">
      <c r="A251" s="2" t="s">
        <v>42</v>
      </c>
      <c r="B251" s="2">
        <v>5562</v>
      </c>
    </row>
    <row r="252" spans="1:2" x14ac:dyDescent="0.25">
      <c r="A252" s="2" t="s">
        <v>2</v>
      </c>
      <c r="B252" s="2">
        <v>5488</v>
      </c>
    </row>
    <row r="253" spans="1:2" x14ac:dyDescent="0.25">
      <c r="A253" s="2" t="s">
        <v>3</v>
      </c>
      <c r="B253" s="2">
        <v>5489</v>
      </c>
    </row>
    <row r="254" spans="1:2" x14ac:dyDescent="0.25">
      <c r="A254" s="2" t="s">
        <v>238</v>
      </c>
      <c r="B254" s="2">
        <v>5791</v>
      </c>
    </row>
    <row r="255" spans="1:2" x14ac:dyDescent="0.25">
      <c r="A255" s="2" t="s">
        <v>210</v>
      </c>
      <c r="B255" s="2">
        <v>5723</v>
      </c>
    </row>
    <row r="256" spans="1:2" x14ac:dyDescent="0.25">
      <c r="A256" s="2" t="s">
        <v>8</v>
      </c>
      <c r="B256" s="2">
        <v>5821</v>
      </c>
    </row>
    <row r="257" spans="1:2" x14ac:dyDescent="0.25">
      <c r="A257" s="2" t="s">
        <v>4</v>
      </c>
      <c r="B257" s="2">
        <v>5490</v>
      </c>
    </row>
    <row r="258" spans="1:2" x14ac:dyDescent="0.25">
      <c r="A258" s="2" t="s">
        <v>292</v>
      </c>
      <c r="B258" s="2">
        <v>5431</v>
      </c>
    </row>
    <row r="259" spans="1:2" x14ac:dyDescent="0.25">
      <c r="A259" s="2" t="s">
        <v>311</v>
      </c>
      <c r="B259" s="2">
        <v>5921</v>
      </c>
    </row>
    <row r="260" spans="1:2" x14ac:dyDescent="0.25">
      <c r="A260" s="2" t="s">
        <v>228</v>
      </c>
      <c r="B260" s="2">
        <v>5922</v>
      </c>
    </row>
    <row r="261" spans="1:2" x14ac:dyDescent="0.25">
      <c r="A261" s="2" t="s">
        <v>339</v>
      </c>
      <c r="B261" s="2">
        <v>5693</v>
      </c>
    </row>
    <row r="262" spans="1:2" x14ac:dyDescent="0.25">
      <c r="A262" s="2" t="s">
        <v>273</v>
      </c>
      <c r="B262" s="2">
        <v>5756</v>
      </c>
    </row>
    <row r="263" spans="1:2" x14ac:dyDescent="0.25">
      <c r="A263" s="2" t="s">
        <v>293</v>
      </c>
      <c r="B263" s="2">
        <v>5432</v>
      </c>
    </row>
    <row r="264" spans="1:2" x14ac:dyDescent="0.25">
      <c r="A264" s="2" t="s">
        <v>329</v>
      </c>
      <c r="B264" s="2">
        <v>5540</v>
      </c>
    </row>
    <row r="265" spans="1:2" x14ac:dyDescent="0.25">
      <c r="A265" s="2" t="s">
        <v>141</v>
      </c>
      <c r="B265" s="2">
        <v>5491</v>
      </c>
    </row>
    <row r="266" spans="1:2" x14ac:dyDescent="0.25">
      <c r="A266" s="2" t="s">
        <v>239</v>
      </c>
      <c r="B266" s="2">
        <v>5792</v>
      </c>
    </row>
    <row r="267" spans="1:2" x14ac:dyDescent="0.25">
      <c r="A267" s="2" t="s">
        <v>46</v>
      </c>
      <c r="B267" s="2">
        <v>5886</v>
      </c>
    </row>
    <row r="268" spans="1:2" x14ac:dyDescent="0.25">
      <c r="A268" s="2" t="s">
        <v>142</v>
      </c>
      <c r="B268" s="2">
        <v>5492</v>
      </c>
    </row>
    <row r="269" spans="1:2" x14ac:dyDescent="0.25">
      <c r="A269" s="2" t="s">
        <v>23</v>
      </c>
      <c r="B269" s="2">
        <v>5859</v>
      </c>
    </row>
    <row r="270" spans="1:2" x14ac:dyDescent="0.25">
      <c r="A270" s="2" t="s">
        <v>139</v>
      </c>
      <c r="B270" s="2">
        <v>5642</v>
      </c>
    </row>
    <row r="271" spans="1:2" x14ac:dyDescent="0.25">
      <c r="A271" s="2" t="s">
        <v>164</v>
      </c>
      <c r="B271" s="2">
        <v>5527</v>
      </c>
    </row>
    <row r="272" spans="1:2" x14ac:dyDescent="0.25">
      <c r="A272" s="2" t="s">
        <v>82</v>
      </c>
      <c r="B272" s="2">
        <v>5678</v>
      </c>
    </row>
    <row r="273" spans="1:2" x14ac:dyDescent="0.25">
      <c r="A273" s="2" t="s">
        <v>242</v>
      </c>
      <c r="B273" s="2">
        <v>5563</v>
      </c>
    </row>
    <row r="274" spans="1:2" x14ac:dyDescent="0.25">
      <c r="A274" s="2" t="s">
        <v>243</v>
      </c>
      <c r="B274" s="2">
        <v>5564</v>
      </c>
    </row>
    <row r="275" spans="1:2" x14ac:dyDescent="0.25">
      <c r="A275" s="2" t="s">
        <v>97</v>
      </c>
      <c r="B275" s="2">
        <v>5408</v>
      </c>
    </row>
    <row r="276" spans="1:2" x14ac:dyDescent="0.25">
      <c r="A276" s="2" t="s">
        <v>63</v>
      </c>
      <c r="B276" s="2">
        <v>5724</v>
      </c>
    </row>
    <row r="277" spans="1:2" x14ac:dyDescent="0.25">
      <c r="A277" s="2" t="s">
        <v>83</v>
      </c>
      <c r="B277" s="2">
        <v>5680</v>
      </c>
    </row>
    <row r="278" spans="1:2" x14ac:dyDescent="0.25">
      <c r="A278" s="2" t="s">
        <v>98</v>
      </c>
      <c r="B278" s="2">
        <v>5409</v>
      </c>
    </row>
    <row r="279" spans="1:2" x14ac:dyDescent="0.25">
      <c r="A279" s="2" t="s">
        <v>244</v>
      </c>
      <c r="B279" s="2">
        <v>5565</v>
      </c>
    </row>
    <row r="280" spans="1:2" x14ac:dyDescent="0.25">
      <c r="A280" s="2" t="s">
        <v>229</v>
      </c>
      <c r="B280" s="2">
        <v>5923</v>
      </c>
    </row>
    <row r="281" spans="1:2" x14ac:dyDescent="0.25">
      <c r="A281" s="2" t="s">
        <v>274</v>
      </c>
      <c r="B281" s="2">
        <v>5757</v>
      </c>
    </row>
    <row r="282" spans="1:2" x14ac:dyDescent="0.25">
      <c r="A282" s="2" t="s">
        <v>230</v>
      </c>
      <c r="B282" s="2">
        <v>5924</v>
      </c>
    </row>
    <row r="283" spans="1:2" x14ac:dyDescent="0.25">
      <c r="A283" s="2" t="s">
        <v>108</v>
      </c>
      <c r="B283" s="2">
        <v>5410</v>
      </c>
    </row>
    <row r="284" spans="1:2" x14ac:dyDescent="0.25">
      <c r="A284" s="2" t="s">
        <v>109</v>
      </c>
      <c r="B284" s="2">
        <v>5411</v>
      </c>
    </row>
    <row r="285" spans="1:2" x14ac:dyDescent="0.25">
      <c r="A285" s="2" t="s">
        <v>143</v>
      </c>
      <c r="B285" s="2">
        <v>5493</v>
      </c>
    </row>
    <row r="286" spans="1:2" x14ac:dyDescent="0.25">
      <c r="A286" s="2" t="s">
        <v>332</v>
      </c>
      <c r="B286" s="2">
        <v>5805</v>
      </c>
    </row>
    <row r="287" spans="1:2" x14ac:dyDescent="0.25">
      <c r="A287" s="2" t="s">
        <v>315</v>
      </c>
      <c r="B287" s="2">
        <v>5925</v>
      </c>
    </row>
    <row r="288" spans="1:2" x14ac:dyDescent="0.25">
      <c r="A288" s="2" t="s">
        <v>165</v>
      </c>
      <c r="B288" s="2">
        <v>5529</v>
      </c>
    </row>
    <row r="289" spans="1:2" x14ac:dyDescent="0.25">
      <c r="A289" s="2" t="s">
        <v>166</v>
      </c>
      <c r="B289" s="2">
        <v>5530</v>
      </c>
    </row>
    <row r="290" spans="1:2" x14ac:dyDescent="0.25">
      <c r="A290" s="2" t="s">
        <v>144</v>
      </c>
      <c r="B290" s="2">
        <v>5494</v>
      </c>
    </row>
    <row r="291" spans="1:2" x14ac:dyDescent="0.25">
      <c r="A291" s="2" t="s">
        <v>102</v>
      </c>
      <c r="B291" s="2">
        <v>5588</v>
      </c>
    </row>
    <row r="292" spans="1:2" x14ac:dyDescent="0.25">
      <c r="A292" s="2" t="s">
        <v>9</v>
      </c>
      <c r="B292" s="2">
        <v>5822</v>
      </c>
    </row>
    <row r="293" spans="1:2" x14ac:dyDescent="0.25">
      <c r="A293" s="2" t="s">
        <v>145</v>
      </c>
      <c r="B293" s="2">
        <v>5495</v>
      </c>
    </row>
    <row r="294" spans="1:2" x14ac:dyDescent="0.25">
      <c r="A294" s="2" t="s">
        <v>146</v>
      </c>
      <c r="B294" s="2">
        <v>5496</v>
      </c>
    </row>
    <row r="295" spans="1:2" x14ac:dyDescent="0.25">
      <c r="A295" s="2" t="s">
        <v>167</v>
      </c>
      <c r="B295" s="2">
        <v>5531</v>
      </c>
    </row>
    <row r="296" spans="1:2" x14ac:dyDescent="0.25">
      <c r="A296" s="2" t="s">
        <v>24</v>
      </c>
      <c r="B296" s="2">
        <v>5860</v>
      </c>
    </row>
    <row r="297" spans="1:2" x14ac:dyDescent="0.25">
      <c r="A297" s="2" t="s">
        <v>168</v>
      </c>
      <c r="B297" s="2">
        <v>5533</v>
      </c>
    </row>
    <row r="298" spans="1:2" x14ac:dyDescent="0.25">
      <c r="A298" s="2" t="s">
        <v>147</v>
      </c>
      <c r="B298" s="2">
        <v>5497</v>
      </c>
    </row>
    <row r="299" spans="1:2" x14ac:dyDescent="0.25">
      <c r="A299" s="2" t="s">
        <v>316</v>
      </c>
      <c r="B299" s="2">
        <v>5926</v>
      </c>
    </row>
    <row r="300" spans="1:2" x14ac:dyDescent="0.25">
      <c r="A300" s="2" t="s">
        <v>64</v>
      </c>
      <c r="B300" s="2">
        <v>5725</v>
      </c>
    </row>
    <row r="301" spans="1:2" x14ac:dyDescent="0.25">
      <c r="A301" s="2" t="s">
        <v>189</v>
      </c>
      <c r="B301" s="2">
        <v>5759</v>
      </c>
    </row>
    <row r="302" spans="1:2" x14ac:dyDescent="0.25">
      <c r="A302" s="2" t="s">
        <v>140</v>
      </c>
      <c r="B302" s="2">
        <v>5643</v>
      </c>
    </row>
    <row r="303" spans="1:2" x14ac:dyDescent="0.25">
      <c r="A303" s="2" t="s">
        <v>84</v>
      </c>
      <c r="B303" s="2">
        <v>5683</v>
      </c>
    </row>
    <row r="304" spans="1:2" x14ac:dyDescent="0.25">
      <c r="A304" s="2" t="s">
        <v>103</v>
      </c>
      <c r="B304" s="2">
        <v>5589</v>
      </c>
    </row>
    <row r="305" spans="1:2" x14ac:dyDescent="0.25">
      <c r="A305" s="2" t="s">
        <v>245</v>
      </c>
      <c r="B305" s="2">
        <v>5566</v>
      </c>
    </row>
    <row r="306" spans="1:2" x14ac:dyDescent="0.25">
      <c r="A306" s="2" t="s">
        <v>251</v>
      </c>
      <c r="B306" s="2">
        <v>5607</v>
      </c>
    </row>
    <row r="307" spans="1:2" x14ac:dyDescent="0.25">
      <c r="A307" s="2" t="s">
        <v>104</v>
      </c>
      <c r="B307" s="2">
        <v>5590</v>
      </c>
    </row>
    <row r="308" spans="1:2" x14ac:dyDescent="0.25">
      <c r="A308" s="2" t="s">
        <v>190</v>
      </c>
      <c r="B308" s="2">
        <v>5760</v>
      </c>
    </row>
    <row r="309" spans="1:2" x14ac:dyDescent="0.25">
      <c r="A309" s="2" t="s">
        <v>312</v>
      </c>
      <c r="B309" s="2">
        <v>5591</v>
      </c>
    </row>
    <row r="310" spans="1:2" x14ac:dyDescent="0.25">
      <c r="A310" s="2" t="s">
        <v>110</v>
      </c>
      <c r="B310" s="2">
        <v>5412</v>
      </c>
    </row>
    <row r="311" spans="1:2" x14ac:dyDescent="0.25">
      <c r="A311" s="2" t="s">
        <v>253</v>
      </c>
      <c r="B311" s="2">
        <v>5644</v>
      </c>
    </row>
    <row r="312" spans="1:2" x14ac:dyDescent="0.25">
      <c r="A312" s="2" t="s">
        <v>106</v>
      </c>
      <c r="B312" s="2">
        <v>5609</v>
      </c>
    </row>
    <row r="313" spans="1:2" x14ac:dyDescent="0.25">
      <c r="A313" s="2" t="s">
        <v>111</v>
      </c>
      <c r="B313" s="2">
        <v>5413</v>
      </c>
    </row>
    <row r="314" spans="1:2" x14ac:dyDescent="0.25">
      <c r="A314" s="2" t="s">
        <v>25</v>
      </c>
      <c r="B314" s="2">
        <v>5861</v>
      </c>
    </row>
    <row r="315" spans="1:2" x14ac:dyDescent="0.25">
      <c r="A315" s="2" t="s">
        <v>113</v>
      </c>
      <c r="B315" s="2">
        <v>5761</v>
      </c>
    </row>
    <row r="316" spans="1:2" x14ac:dyDescent="0.25">
      <c r="A316" s="2" t="s">
        <v>187</v>
      </c>
      <c r="B316" s="2">
        <v>5592</v>
      </c>
    </row>
    <row r="317" spans="1:2" x14ac:dyDescent="0.25">
      <c r="A317" s="2" t="s">
        <v>254</v>
      </c>
      <c r="B317" s="2">
        <v>5645</v>
      </c>
    </row>
    <row r="318" spans="1:2" x14ac:dyDescent="0.25">
      <c r="A318" s="2" t="s">
        <v>240</v>
      </c>
      <c r="B318" s="2">
        <v>5798</v>
      </c>
    </row>
    <row r="319" spans="1:2" x14ac:dyDescent="0.25">
      <c r="A319" s="2" t="s">
        <v>85</v>
      </c>
      <c r="B319" s="2">
        <v>5684</v>
      </c>
    </row>
    <row r="320" spans="1:2" x14ac:dyDescent="0.25">
      <c r="A320" s="2" t="s">
        <v>13</v>
      </c>
      <c r="B320" s="2">
        <v>5842</v>
      </c>
    </row>
    <row r="321" spans="1:2" x14ac:dyDescent="0.25">
      <c r="A321" s="2" t="s">
        <v>14</v>
      </c>
      <c r="B321" s="2">
        <v>5843</v>
      </c>
    </row>
    <row r="322" spans="1:2" x14ac:dyDescent="0.25">
      <c r="A322" s="2" t="s">
        <v>317</v>
      </c>
      <c r="B322" s="2">
        <v>5928</v>
      </c>
    </row>
    <row r="323" spans="1:2" x14ac:dyDescent="0.25">
      <c r="A323" s="2" t="s">
        <v>169</v>
      </c>
      <c r="B323" s="2">
        <v>5534</v>
      </c>
    </row>
    <row r="324" spans="1:2" x14ac:dyDescent="0.25">
      <c r="A324" s="2" t="s">
        <v>29</v>
      </c>
      <c r="B324" s="2">
        <v>5535</v>
      </c>
    </row>
    <row r="325" spans="1:2" x14ac:dyDescent="0.25">
      <c r="A325" s="2" t="s">
        <v>261</v>
      </c>
      <c r="B325" s="2">
        <v>5727</v>
      </c>
    </row>
    <row r="326" spans="1:2" x14ac:dyDescent="0.25">
      <c r="A326" s="2" t="s">
        <v>99</v>
      </c>
      <c r="B326" s="2">
        <v>5568</v>
      </c>
    </row>
    <row r="327" spans="1:2" x14ac:dyDescent="0.25">
      <c r="A327" s="2" t="s">
        <v>294</v>
      </c>
      <c r="B327" s="2">
        <v>5434</v>
      </c>
    </row>
    <row r="328" spans="1:2" x14ac:dyDescent="0.25">
      <c r="A328" s="2" t="s">
        <v>280</v>
      </c>
      <c r="B328" s="2">
        <v>5435</v>
      </c>
    </row>
    <row r="329" spans="1:2" x14ac:dyDescent="0.25">
      <c r="A329" s="2" t="s">
        <v>281</v>
      </c>
      <c r="B329" s="2">
        <v>5436</v>
      </c>
    </row>
    <row r="330" spans="1:2" x14ac:dyDescent="0.25">
      <c r="A330" s="2" t="s">
        <v>255</v>
      </c>
      <c r="B330" s="2">
        <v>5646</v>
      </c>
    </row>
    <row r="331" spans="1:2" x14ac:dyDescent="0.25">
      <c r="A331" s="2" t="s">
        <v>256</v>
      </c>
      <c r="B331" s="2">
        <v>5648</v>
      </c>
    </row>
    <row r="332" spans="1:2" x14ac:dyDescent="0.25">
      <c r="A332" s="2" t="s">
        <v>86</v>
      </c>
      <c r="B332" s="2">
        <v>5686</v>
      </c>
    </row>
    <row r="333" spans="1:2" x14ac:dyDescent="0.25">
      <c r="A333" s="2" t="s">
        <v>282</v>
      </c>
      <c r="B333" s="2">
        <v>5437</v>
      </c>
    </row>
    <row r="334" spans="1:2" x14ac:dyDescent="0.25">
      <c r="A334" s="2" t="s">
        <v>248</v>
      </c>
      <c r="B334" s="2">
        <v>5611</v>
      </c>
    </row>
    <row r="335" spans="1:2" x14ac:dyDescent="0.25">
      <c r="A335" s="2" t="s">
        <v>149</v>
      </c>
      <c r="B335" s="2">
        <v>5499</v>
      </c>
    </row>
    <row r="336" spans="1:2" x14ac:dyDescent="0.25">
      <c r="A336" s="2" t="s">
        <v>114</v>
      </c>
      <c r="B336" s="2">
        <v>5762</v>
      </c>
    </row>
    <row r="337" spans="1:2" x14ac:dyDescent="0.25">
      <c r="A337" s="2" t="s">
        <v>241</v>
      </c>
      <c r="B337" s="2">
        <v>5799</v>
      </c>
    </row>
    <row r="338" spans="1:2" x14ac:dyDescent="0.25">
      <c r="A338" s="2" t="s">
        <v>150</v>
      </c>
      <c r="B338" s="2">
        <v>5500</v>
      </c>
    </row>
    <row r="339" spans="1:2" x14ac:dyDescent="0.25">
      <c r="A339" s="2" t="s">
        <v>262</v>
      </c>
      <c r="B339" s="2">
        <v>5728</v>
      </c>
    </row>
    <row r="340" spans="1:2" x14ac:dyDescent="0.25">
      <c r="A340" s="2" t="s">
        <v>379</v>
      </c>
      <c r="B340" s="2">
        <v>5888</v>
      </c>
    </row>
    <row r="341" spans="1:2" x14ac:dyDescent="0.25">
      <c r="A341" s="2" t="s">
        <v>107</v>
      </c>
      <c r="B341" s="2">
        <v>5610</v>
      </c>
    </row>
    <row r="342" spans="1:2" x14ac:dyDescent="0.25">
      <c r="A342" s="2" t="s">
        <v>318</v>
      </c>
      <c r="B342" s="2">
        <v>5929</v>
      </c>
    </row>
    <row r="343" spans="1:2" x14ac:dyDescent="0.25">
      <c r="A343" s="2" t="s">
        <v>151</v>
      </c>
      <c r="B343" s="2">
        <v>5501</v>
      </c>
    </row>
    <row r="344" spans="1:2" x14ac:dyDescent="0.25">
      <c r="A344" s="2" t="s">
        <v>319</v>
      </c>
      <c r="B344" s="2">
        <v>5930</v>
      </c>
    </row>
    <row r="345" spans="1:2" x14ac:dyDescent="0.25">
      <c r="A345" s="2" t="s">
        <v>87</v>
      </c>
      <c r="B345" s="2">
        <v>5688</v>
      </c>
    </row>
    <row r="346" spans="1:2" x14ac:dyDescent="0.25">
      <c r="A346" s="2" t="s">
        <v>263</v>
      </c>
      <c r="B346" s="2">
        <v>5729</v>
      </c>
    </row>
    <row r="347" spans="1:2" x14ac:dyDescent="0.25">
      <c r="A347" s="2" t="s">
        <v>26</v>
      </c>
      <c r="B347" s="2">
        <v>5862</v>
      </c>
    </row>
    <row r="348" spans="1:2" x14ac:dyDescent="0.25">
      <c r="A348" s="2" t="s">
        <v>326</v>
      </c>
      <c r="B348" s="2">
        <v>5571</v>
      </c>
    </row>
    <row r="349" spans="1:2" x14ac:dyDescent="0.25">
      <c r="A349" s="2" t="s">
        <v>257</v>
      </c>
      <c r="B349" s="2">
        <v>5649</v>
      </c>
    </row>
    <row r="350" spans="1:2" x14ac:dyDescent="0.25">
      <c r="A350" s="2" t="s">
        <v>264</v>
      </c>
      <c r="B350" s="2">
        <v>5730</v>
      </c>
    </row>
    <row r="351" spans="1:2" x14ac:dyDescent="0.25">
      <c r="A351" s="2" t="s">
        <v>10</v>
      </c>
      <c r="B351" s="2">
        <v>5827</v>
      </c>
    </row>
    <row r="352" spans="1:2" x14ac:dyDescent="0.25">
      <c r="A352" s="2" t="s">
        <v>320</v>
      </c>
      <c r="B352" s="2">
        <v>5931</v>
      </c>
    </row>
    <row r="353" spans="1:2" x14ac:dyDescent="0.25">
      <c r="A353" s="2" t="s">
        <v>378</v>
      </c>
      <c r="B353" s="2">
        <v>5828</v>
      </c>
    </row>
    <row r="354" spans="1:2" x14ac:dyDescent="0.25">
      <c r="A354" s="2" t="s">
        <v>231</v>
      </c>
      <c r="B354" s="2">
        <v>5932</v>
      </c>
    </row>
    <row r="355" spans="1:2" x14ac:dyDescent="0.25">
      <c r="A355" s="2" t="s">
        <v>331</v>
      </c>
      <c r="B355" s="2">
        <v>5831</v>
      </c>
    </row>
    <row r="356" spans="1:2" x14ac:dyDescent="0.25">
      <c r="A356" s="2" t="s">
        <v>313</v>
      </c>
      <c r="B356" s="2">
        <v>5933</v>
      </c>
    </row>
    <row r="357" spans="1:2" x14ac:dyDescent="0.25">
      <c r="A357" s="2" t="s">
        <v>115</v>
      </c>
      <c r="B357" s="2">
        <v>5763</v>
      </c>
    </row>
    <row r="358" spans="1:2" x14ac:dyDescent="0.25">
      <c r="A358" s="2" t="s">
        <v>314</v>
      </c>
      <c r="B358" s="2">
        <v>5934</v>
      </c>
    </row>
    <row r="359" spans="1:2" x14ac:dyDescent="0.25">
      <c r="A359" s="2" t="s">
        <v>275</v>
      </c>
      <c r="B359" s="2">
        <v>5764</v>
      </c>
    </row>
    <row r="360" spans="1:2" x14ac:dyDescent="0.25">
      <c r="A360" s="2" t="s">
        <v>276</v>
      </c>
      <c r="B360" s="2">
        <v>5765</v>
      </c>
    </row>
    <row r="361" spans="1:2" x14ac:dyDescent="0.25">
      <c r="A361" s="2" t="s">
        <v>258</v>
      </c>
      <c r="B361" s="2">
        <v>5650</v>
      </c>
    </row>
    <row r="362" spans="1:2" x14ac:dyDescent="0.25">
      <c r="A362" s="2" t="s">
        <v>48</v>
      </c>
      <c r="B362" s="2">
        <v>5890</v>
      </c>
    </row>
    <row r="363" spans="1:2" x14ac:dyDescent="0.25">
      <c r="A363" s="2" t="s">
        <v>49</v>
      </c>
      <c r="B363" s="2">
        <v>5891</v>
      </c>
    </row>
    <row r="364" spans="1:2" x14ac:dyDescent="0.25">
      <c r="A364" s="2" t="s">
        <v>266</v>
      </c>
      <c r="B364" s="2">
        <v>5732</v>
      </c>
    </row>
    <row r="365" spans="1:2" x14ac:dyDescent="0.25">
      <c r="A365" s="2" t="s">
        <v>250</v>
      </c>
      <c r="B365" s="2">
        <v>5935</v>
      </c>
    </row>
    <row r="366" spans="1:2" x14ac:dyDescent="0.25">
      <c r="A366" s="2" t="s">
        <v>88</v>
      </c>
      <c r="B366" s="2">
        <v>5690</v>
      </c>
    </row>
    <row r="367" spans="1:2" x14ac:dyDescent="0.25">
      <c r="A367" s="2" t="s">
        <v>30</v>
      </c>
      <c r="B367" s="2">
        <v>5537</v>
      </c>
    </row>
    <row r="368" spans="1:2" x14ac:dyDescent="0.25">
      <c r="A368" s="2" t="s">
        <v>259</v>
      </c>
      <c r="B368" s="2">
        <v>5651</v>
      </c>
    </row>
    <row r="369" spans="1:2" x14ac:dyDescent="0.25">
      <c r="A369" s="2" t="s">
        <v>170</v>
      </c>
      <c r="B369" s="2">
        <v>5652</v>
      </c>
    </row>
    <row r="370" spans="1:2" x14ac:dyDescent="0.25">
      <c r="A370" s="2" t="s">
        <v>11</v>
      </c>
      <c r="B370" s="2">
        <v>5830</v>
      </c>
    </row>
    <row r="371" spans="1:2" x14ac:dyDescent="0.25">
      <c r="A371" s="2" t="s">
        <v>112</v>
      </c>
      <c r="B371" s="2">
        <v>5414</v>
      </c>
    </row>
    <row r="372" spans="1:2" x14ac:dyDescent="0.25">
      <c r="A372" s="2" t="s">
        <v>27</v>
      </c>
      <c r="B372" s="2">
        <v>5863</v>
      </c>
    </row>
    <row r="373" spans="1:2" x14ac:dyDescent="0.25">
      <c r="A373" s="2" t="s">
        <v>31</v>
      </c>
      <c r="B373" s="2">
        <v>5539</v>
      </c>
    </row>
    <row r="374" spans="1:2" x14ac:dyDescent="0.25">
      <c r="A374" s="2" t="s">
        <v>89</v>
      </c>
      <c r="B374" s="2">
        <v>5692</v>
      </c>
    </row>
    <row r="375" spans="1:2" x14ac:dyDescent="0.25">
      <c r="A375" s="2" t="s">
        <v>152</v>
      </c>
      <c r="B375" s="2">
        <v>5503</v>
      </c>
    </row>
    <row r="376" spans="1:2" x14ac:dyDescent="0.25">
      <c r="A376" s="2" t="s">
        <v>171</v>
      </c>
      <c r="B376" s="2">
        <v>5653</v>
      </c>
    </row>
    <row r="377" spans="1:2" x14ac:dyDescent="0.25">
      <c r="A377" s="2" t="s">
        <v>232</v>
      </c>
      <c r="B377" s="2">
        <v>5937</v>
      </c>
    </row>
    <row r="378" spans="1:2" x14ac:dyDescent="0.25">
      <c r="A378" s="2" t="s">
        <v>277</v>
      </c>
      <c r="B378" s="2">
        <v>5766</v>
      </c>
    </row>
    <row r="379" spans="1:2" x14ac:dyDescent="0.25">
      <c r="A379" s="2" t="s">
        <v>302</v>
      </c>
      <c r="B379" s="2">
        <v>5803</v>
      </c>
    </row>
    <row r="380" spans="1:2" x14ac:dyDescent="0.25">
      <c r="A380" s="2" t="s">
        <v>172</v>
      </c>
      <c r="B380" s="2">
        <v>5654</v>
      </c>
    </row>
    <row r="381" spans="1:2" x14ac:dyDescent="0.25">
      <c r="A381" s="2" t="s">
        <v>327</v>
      </c>
      <c r="B381" s="2">
        <v>5464</v>
      </c>
    </row>
    <row r="382" spans="1:2" x14ac:dyDescent="0.25">
      <c r="A382" s="2" t="s">
        <v>173</v>
      </c>
      <c r="B382" s="2">
        <v>5655</v>
      </c>
    </row>
    <row r="383" spans="1:2" x14ac:dyDescent="0.25">
      <c r="A383" s="2" t="s">
        <v>127</v>
      </c>
      <c r="B383" s="2">
        <v>5938</v>
      </c>
    </row>
    <row r="384" spans="1:2" x14ac:dyDescent="0.25">
      <c r="A384" s="2" t="s">
        <v>126</v>
      </c>
      <c r="B384" s="2">
        <v>5939</v>
      </c>
    </row>
    <row r="385" spans="1:2" x14ac:dyDescent="0.25">
      <c r="A385" s="2" t="s">
        <v>66</v>
      </c>
      <c r="B385" s="2">
        <v>5415</v>
      </c>
    </row>
  </sheetData>
  <protectedRanges>
    <protectedRange sqref="B25:H25" name="Plage2"/>
    <protectedRange sqref="A68:A423 B11:B12 B27 B31 B35:B36 B40:B41 G40 B47 B55:B57 B64:B65 B5:B8" name="Plage1"/>
    <protectedRange sqref="B16:F17" name="Plage1_1"/>
    <protectedRange sqref="B20:B21 D20:F20" name="Plage1_2"/>
  </protectedRanges>
  <sortState ref="A56:A373">
    <sortCondition ref="A56"/>
  </sortState>
  <mergeCells count="1">
    <mergeCell ref="E49:K58"/>
  </mergeCells>
  <phoneticPr fontId="7" type="noConversion"/>
  <printOptions horizontalCentered="1"/>
  <pageMargins left="0" right="0" top="0" bottom="0" header="0.51181102362204722" footer="0.51181102362204722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316"/>
  <sheetViews>
    <sheetView tabSelected="1" zoomScaleNormal="100" workbookViewId="0">
      <pane ySplit="4" topLeftCell="A5" activePane="bottomLeft" state="frozen"/>
      <selection pane="bottomLeft" activeCell="S275" sqref="S275"/>
    </sheetView>
  </sheetViews>
  <sheetFormatPr baseColWidth="10" defaultColWidth="10.75" defaultRowHeight="16.5" x14ac:dyDescent="0.3"/>
  <cols>
    <col min="1" max="1" width="4.75" style="67" customWidth="1"/>
    <col min="2" max="2" width="15.75" style="67" customWidth="1"/>
    <col min="3" max="3" width="6.125" style="68" customWidth="1"/>
    <col min="4" max="4" width="9.875" style="72" customWidth="1"/>
    <col min="5" max="5" width="9.375" style="72" customWidth="1"/>
    <col min="6" max="12" width="9.375" style="67" customWidth="1"/>
    <col min="13" max="13" width="8.25" style="67" customWidth="1"/>
    <col min="14" max="14" width="9.375" style="71" customWidth="1"/>
    <col min="15" max="15" width="8.5" style="71" customWidth="1"/>
    <col min="16" max="16" width="10.25" style="67" customWidth="1"/>
    <col min="17" max="17" width="8.375" style="67" customWidth="1"/>
    <col min="18" max="18" width="9.375" style="67" customWidth="1"/>
    <col min="19" max="19" width="8.375" style="67" customWidth="1"/>
    <col min="20" max="20" width="9.5" style="67" customWidth="1"/>
    <col min="21" max="21" width="9.375" style="67" customWidth="1"/>
    <col min="22" max="16384" width="10.75" style="67"/>
  </cols>
  <sheetData>
    <row r="1" spans="1:21" s="63" customFormat="1" ht="20.25" customHeight="1" x14ac:dyDescent="0.2">
      <c r="A1" s="110"/>
      <c r="B1" s="111"/>
      <c r="C1" s="111"/>
      <c r="D1" s="111"/>
      <c r="E1" s="111"/>
      <c r="F1" s="62"/>
      <c r="G1" s="62"/>
      <c r="H1" s="62"/>
      <c r="I1" s="62"/>
      <c r="J1" s="62"/>
      <c r="K1" s="62"/>
      <c r="L1" s="62"/>
      <c r="M1" s="62"/>
      <c r="N1" s="64"/>
      <c r="O1" s="64"/>
    </row>
    <row r="2" spans="1:21" s="63" customFormat="1" ht="20.25" customHeight="1" x14ac:dyDescent="0.2">
      <c r="A2" s="65"/>
      <c r="C2" s="66"/>
      <c r="D2" s="108"/>
      <c r="E2" s="108"/>
      <c r="F2" s="62"/>
      <c r="G2" s="62"/>
      <c r="H2" s="62"/>
      <c r="I2" s="62"/>
      <c r="J2" s="62"/>
      <c r="K2" s="62"/>
      <c r="L2" s="62"/>
      <c r="M2" s="62"/>
      <c r="N2" s="64"/>
      <c r="O2" s="64"/>
    </row>
    <row r="3" spans="1:21" ht="16.5" customHeight="1" x14ac:dyDescent="0.3">
      <c r="A3" s="119" t="s">
        <v>43</v>
      </c>
      <c r="B3" s="121" t="s">
        <v>399</v>
      </c>
      <c r="C3" s="78"/>
      <c r="D3" s="77"/>
      <c r="E3" s="123" t="s">
        <v>403</v>
      </c>
      <c r="F3" s="116" t="s">
        <v>398</v>
      </c>
      <c r="G3" s="117"/>
      <c r="H3" s="117"/>
      <c r="I3" s="117"/>
      <c r="J3" s="117"/>
      <c r="K3" s="117"/>
      <c r="L3" s="117"/>
      <c r="M3" s="118"/>
      <c r="N3" s="112" t="s">
        <v>402</v>
      </c>
      <c r="O3" s="113"/>
      <c r="P3" s="125" t="s">
        <v>404</v>
      </c>
      <c r="Q3" s="127" t="s">
        <v>405</v>
      </c>
      <c r="R3" s="119" t="s">
        <v>395</v>
      </c>
      <c r="S3" s="129" t="s">
        <v>396</v>
      </c>
      <c r="T3" s="131" t="s">
        <v>406</v>
      </c>
      <c r="U3" s="114" t="s">
        <v>407</v>
      </c>
    </row>
    <row r="4" spans="1:21" ht="53.25" customHeight="1" x14ac:dyDescent="0.3">
      <c r="A4" s="120"/>
      <c r="B4" s="122"/>
      <c r="C4" s="134" t="s">
        <v>288</v>
      </c>
      <c r="D4" s="133" t="s">
        <v>289</v>
      </c>
      <c r="E4" s="124"/>
      <c r="F4" s="80" t="s">
        <v>72</v>
      </c>
      <c r="G4" s="81" t="s">
        <v>123</v>
      </c>
      <c r="H4" s="81" t="s">
        <v>117</v>
      </c>
      <c r="I4" s="81" t="s">
        <v>323</v>
      </c>
      <c r="J4" s="81" t="s">
        <v>184</v>
      </c>
      <c r="K4" s="81" t="s">
        <v>105</v>
      </c>
      <c r="L4" s="81" t="s">
        <v>185</v>
      </c>
      <c r="M4" s="101" t="s">
        <v>397</v>
      </c>
      <c r="N4" s="102" t="s">
        <v>185</v>
      </c>
      <c r="O4" s="103" t="s">
        <v>397</v>
      </c>
      <c r="P4" s="126"/>
      <c r="Q4" s="128"/>
      <c r="R4" s="120"/>
      <c r="S4" s="130"/>
      <c r="T4" s="132"/>
      <c r="U4" s="115"/>
    </row>
    <row r="5" spans="1:21" s="70" customFormat="1" x14ac:dyDescent="0.3">
      <c r="A5" s="79">
        <v>5401</v>
      </c>
      <c r="B5" s="74" t="s">
        <v>218</v>
      </c>
      <c r="C5" s="76">
        <v>67.5</v>
      </c>
      <c r="D5" s="75">
        <v>9740</v>
      </c>
      <c r="E5" s="106">
        <v>242549.22510505441</v>
      </c>
      <c r="F5" s="97">
        <v>5278398.5579768699</v>
      </c>
      <c r="G5" s="107">
        <v>-2889871.3293367513</v>
      </c>
      <c r="H5" s="107">
        <v>-2406524.591063404</v>
      </c>
      <c r="I5" s="107">
        <v>0</v>
      </c>
      <c r="J5" s="107">
        <v>0</v>
      </c>
      <c r="K5" s="107">
        <v>0</v>
      </c>
      <c r="L5" s="107">
        <v>-17997.362423285376</v>
      </c>
      <c r="M5" s="93">
        <v>-7.420086547582351E-2</v>
      </c>
      <c r="N5" s="91">
        <v>760041.31416141428</v>
      </c>
      <c r="O5" s="92">
        <v>3.1335549055340026</v>
      </c>
      <c r="P5" s="97">
        <v>2136708.5937421611</v>
      </c>
      <c r="Q5" s="93">
        <v>8.809381241340585</v>
      </c>
      <c r="R5" s="97">
        <v>-778038.67658469966</v>
      </c>
      <c r="S5" s="93">
        <v>-3.2077557710098259</v>
      </c>
      <c r="T5" s="97">
        <v>1358669.9171574614</v>
      </c>
      <c r="U5" s="96">
        <v>5.6016254703307586</v>
      </c>
    </row>
    <row r="6" spans="1:21" s="70" customFormat="1" x14ac:dyDescent="0.3">
      <c r="A6" s="79">
        <v>5402</v>
      </c>
      <c r="B6" s="74" t="s">
        <v>219</v>
      </c>
      <c r="C6" s="76">
        <v>71</v>
      </c>
      <c r="D6" s="75">
        <v>7424</v>
      </c>
      <c r="E6" s="106">
        <v>157986.54085851519</v>
      </c>
      <c r="F6" s="97">
        <v>3103931.5517250961</v>
      </c>
      <c r="G6" s="107">
        <v>-3165781.7959183883</v>
      </c>
      <c r="H6" s="107">
        <v>-1876879.5653140389</v>
      </c>
      <c r="I6" s="107">
        <v>0</v>
      </c>
      <c r="J6" s="107">
        <v>0</v>
      </c>
      <c r="K6" s="107">
        <v>0</v>
      </c>
      <c r="L6" s="107">
        <v>-1938729.8095073311</v>
      </c>
      <c r="M6" s="93">
        <v>-12.271487172084869</v>
      </c>
      <c r="N6" s="91">
        <v>-2055928.2119745114</v>
      </c>
      <c r="O6" s="92">
        <v>-13.013312404983267</v>
      </c>
      <c r="P6" s="97">
        <v>754879.85904542182</v>
      </c>
      <c r="Q6" s="93">
        <v>4.7781276489967226</v>
      </c>
      <c r="R6" s="97">
        <v>117198.40246718028</v>
      </c>
      <c r="S6" s="93">
        <v>0.74182523289839786</v>
      </c>
      <c r="T6" s="97">
        <v>872078.2615126021</v>
      </c>
      <c r="U6" s="96">
        <v>5.5199528818951205</v>
      </c>
    </row>
    <row r="7" spans="1:21" s="70" customFormat="1" x14ac:dyDescent="0.3">
      <c r="A7" s="79">
        <v>5403</v>
      </c>
      <c r="B7" s="74" t="s">
        <v>92</v>
      </c>
      <c r="C7" s="76">
        <v>76</v>
      </c>
      <c r="D7" s="75">
        <v>395</v>
      </c>
      <c r="E7" s="106">
        <v>8213.2062334594011</v>
      </c>
      <c r="F7" s="97">
        <v>156637.57577472954</v>
      </c>
      <c r="G7" s="107">
        <v>-79165.585586305562</v>
      </c>
      <c r="H7" s="107">
        <v>-30877.405032445971</v>
      </c>
      <c r="I7" s="107">
        <v>0</v>
      </c>
      <c r="J7" s="107">
        <v>0</v>
      </c>
      <c r="K7" s="107">
        <v>0</v>
      </c>
      <c r="L7" s="107">
        <v>46594.585155978013</v>
      </c>
      <c r="M7" s="93">
        <v>5.6731298145367992</v>
      </c>
      <c r="N7" s="91">
        <v>20660.380340494863</v>
      </c>
      <c r="O7" s="92">
        <v>2.51550731264089</v>
      </c>
      <c r="P7" s="97">
        <v>9397.4762570856747</v>
      </c>
      <c r="Q7" s="93">
        <v>1.1441909517384004</v>
      </c>
      <c r="R7" s="97">
        <v>25934.20481548315</v>
      </c>
      <c r="S7" s="93">
        <v>3.1576225018959092</v>
      </c>
      <c r="T7" s="97">
        <v>35331.681072568826</v>
      </c>
      <c r="U7" s="96">
        <v>4.3018134536343098</v>
      </c>
    </row>
    <row r="8" spans="1:21" s="70" customFormat="1" x14ac:dyDescent="0.3">
      <c r="A8" s="79">
        <v>5404</v>
      </c>
      <c r="B8" s="74" t="s">
        <v>93</v>
      </c>
      <c r="C8" s="76">
        <v>70</v>
      </c>
      <c r="D8" s="75">
        <v>440</v>
      </c>
      <c r="E8" s="106">
        <v>11323.270198112257</v>
      </c>
      <c r="F8" s="97">
        <v>224014.88576780504</v>
      </c>
      <c r="G8" s="107">
        <v>35253.392044804612</v>
      </c>
      <c r="H8" s="107">
        <v>-163639.90524049461</v>
      </c>
      <c r="I8" s="107">
        <v>0</v>
      </c>
      <c r="J8" s="107">
        <v>0</v>
      </c>
      <c r="K8" s="107">
        <v>0</v>
      </c>
      <c r="L8" s="107">
        <v>95628.37257211504</v>
      </c>
      <c r="M8" s="93">
        <v>8.445296358648898</v>
      </c>
      <c r="N8" s="91">
        <v>55738.338234155934</v>
      </c>
      <c r="O8" s="92">
        <v>4.922459436095437</v>
      </c>
      <c r="P8" s="97">
        <v>1858.7861321421192</v>
      </c>
      <c r="Q8" s="93">
        <v>0.16415629933939085</v>
      </c>
      <c r="R8" s="97">
        <v>39890.034337959107</v>
      </c>
      <c r="S8" s="93">
        <v>3.5228369225534615</v>
      </c>
      <c r="T8" s="97">
        <v>41748.820470101229</v>
      </c>
      <c r="U8" s="96">
        <v>3.6869932218928523</v>
      </c>
    </row>
    <row r="9" spans="1:21" s="70" customFormat="1" x14ac:dyDescent="0.3">
      <c r="A9" s="79">
        <v>5405</v>
      </c>
      <c r="B9" s="74" t="s">
        <v>94</v>
      </c>
      <c r="C9" s="76">
        <v>75</v>
      </c>
      <c r="D9" s="75">
        <v>1342</v>
      </c>
      <c r="E9" s="106">
        <v>64569.706736907436</v>
      </c>
      <c r="F9" s="97">
        <v>1422351.979487431</v>
      </c>
      <c r="G9" s="107">
        <v>1131620.2946728654</v>
      </c>
      <c r="H9" s="107">
        <v>-426342.21821728582</v>
      </c>
      <c r="I9" s="107">
        <v>0</v>
      </c>
      <c r="J9" s="107">
        <v>0</v>
      </c>
      <c r="K9" s="107">
        <v>0</v>
      </c>
      <c r="L9" s="107">
        <v>2127630.0559430108</v>
      </c>
      <c r="M9" s="93">
        <v>32.950901645134429</v>
      </c>
      <c r="N9" s="91">
        <v>1865977.2023598528</v>
      </c>
      <c r="O9" s="92">
        <v>28.898647626864285</v>
      </c>
      <c r="P9" s="97">
        <v>22143.388065275609</v>
      </c>
      <c r="Q9" s="93">
        <v>0.34293772086498664</v>
      </c>
      <c r="R9" s="97">
        <v>261652.85358315799</v>
      </c>
      <c r="S9" s="93">
        <v>4.052254018270145</v>
      </c>
      <c r="T9" s="97">
        <v>283796.24164843361</v>
      </c>
      <c r="U9" s="96">
        <v>4.3951917391351314</v>
      </c>
    </row>
    <row r="10" spans="1:21" s="70" customFormat="1" x14ac:dyDescent="0.3">
      <c r="A10" s="79">
        <v>5406</v>
      </c>
      <c r="B10" s="74" t="s">
        <v>95</v>
      </c>
      <c r="C10" s="76">
        <v>71</v>
      </c>
      <c r="D10" s="75">
        <v>922</v>
      </c>
      <c r="E10" s="106">
        <v>19007.10813000772</v>
      </c>
      <c r="F10" s="97">
        <v>314152.19493690593</v>
      </c>
      <c r="G10" s="107">
        <v>-130650.00698504085</v>
      </c>
      <c r="H10" s="107">
        <v>-81298.899275323143</v>
      </c>
      <c r="I10" s="107">
        <v>0</v>
      </c>
      <c r="J10" s="107">
        <v>0</v>
      </c>
      <c r="K10" s="107">
        <v>0</v>
      </c>
      <c r="L10" s="107">
        <v>102203.28867654194</v>
      </c>
      <c r="M10" s="93">
        <v>5.3771088151588486</v>
      </c>
      <c r="N10" s="91">
        <v>103593.45112629878</v>
      </c>
      <c r="O10" s="92">
        <v>5.4502478976667295</v>
      </c>
      <c r="P10" s="97">
        <v>88166.292769451858</v>
      </c>
      <c r="Q10" s="93">
        <v>4.638595843533829</v>
      </c>
      <c r="R10" s="97">
        <v>-1390.1624497568409</v>
      </c>
      <c r="S10" s="93">
        <v>-7.3139082507880496E-2</v>
      </c>
      <c r="T10" s="97">
        <v>86776.130319695018</v>
      </c>
      <c r="U10" s="96">
        <v>4.5654567610259482</v>
      </c>
    </row>
    <row r="11" spans="1:21" s="70" customFormat="1" x14ac:dyDescent="0.3">
      <c r="A11" s="79">
        <v>5407</v>
      </c>
      <c r="B11" s="74" t="s">
        <v>96</v>
      </c>
      <c r="C11" s="76">
        <v>78</v>
      </c>
      <c r="D11" s="75">
        <v>4088</v>
      </c>
      <c r="E11" s="106">
        <v>87910.60215046267</v>
      </c>
      <c r="F11" s="97">
        <v>1657370.7396977693</v>
      </c>
      <c r="G11" s="107">
        <v>-1645881.7439028365</v>
      </c>
      <c r="H11" s="107">
        <v>-2187002.9406256978</v>
      </c>
      <c r="I11" s="107">
        <v>0</v>
      </c>
      <c r="J11" s="107">
        <v>0</v>
      </c>
      <c r="K11" s="107">
        <v>0</v>
      </c>
      <c r="L11" s="107">
        <v>-2175513.944830765</v>
      </c>
      <c r="M11" s="93">
        <v>-24.746889358205987</v>
      </c>
      <c r="N11" s="91">
        <v>-2759465.4288530555</v>
      </c>
      <c r="O11" s="92">
        <v>-31.389449751807128</v>
      </c>
      <c r="P11" s="97">
        <v>-413370.93773608992</v>
      </c>
      <c r="Q11" s="93">
        <v>-4.7021738860187563</v>
      </c>
      <c r="R11" s="97">
        <v>583951.48402229045</v>
      </c>
      <c r="S11" s="93">
        <v>6.6425603936011388</v>
      </c>
      <c r="T11" s="97">
        <v>170580.54628620052</v>
      </c>
      <c r="U11" s="96">
        <v>1.9403865075823823</v>
      </c>
    </row>
    <row r="12" spans="1:21" s="70" customFormat="1" x14ac:dyDescent="0.3">
      <c r="A12" s="79">
        <v>5408</v>
      </c>
      <c r="B12" s="74" t="s">
        <v>97</v>
      </c>
      <c r="C12" s="76">
        <v>78.5</v>
      </c>
      <c r="D12" s="75">
        <v>1056</v>
      </c>
      <c r="E12" s="106">
        <v>30019.791042272587</v>
      </c>
      <c r="F12" s="97">
        <v>617890.52373641497</v>
      </c>
      <c r="G12" s="107">
        <v>109123.82819200342</v>
      </c>
      <c r="H12" s="107">
        <v>-133930.92332618972</v>
      </c>
      <c r="I12" s="107">
        <v>0</v>
      </c>
      <c r="J12" s="107">
        <v>0</v>
      </c>
      <c r="K12" s="107">
        <v>0</v>
      </c>
      <c r="L12" s="107">
        <v>593083.42860222864</v>
      </c>
      <c r="M12" s="93">
        <v>19.756414285731498</v>
      </c>
      <c r="N12" s="91">
        <v>692610.91625523823</v>
      </c>
      <c r="O12" s="92">
        <v>23.071810036250191</v>
      </c>
      <c r="P12" s="97">
        <v>266881.88984826836</v>
      </c>
      <c r="Q12" s="93">
        <v>8.8901981187163059</v>
      </c>
      <c r="R12" s="97">
        <v>-99527.487653009593</v>
      </c>
      <c r="S12" s="93">
        <v>-3.3153957505186908</v>
      </c>
      <c r="T12" s="97">
        <v>167354.40219525876</v>
      </c>
      <c r="U12" s="96">
        <v>5.5748023681976147</v>
      </c>
    </row>
    <row r="13" spans="1:21" s="70" customFormat="1" x14ac:dyDescent="0.3">
      <c r="A13" s="79">
        <v>5409</v>
      </c>
      <c r="B13" s="74" t="s">
        <v>98</v>
      </c>
      <c r="C13" s="76">
        <v>68</v>
      </c>
      <c r="D13" s="75">
        <v>7473</v>
      </c>
      <c r="E13" s="106">
        <v>354867.10335835646</v>
      </c>
      <c r="F13" s="97">
        <v>7992568.0870550014</v>
      </c>
      <c r="G13" s="107">
        <v>4282947.1099430118</v>
      </c>
      <c r="H13" s="107">
        <v>-1722974.3450301248</v>
      </c>
      <c r="I13" s="107">
        <v>0</v>
      </c>
      <c r="J13" s="107">
        <v>0</v>
      </c>
      <c r="K13" s="107">
        <v>0</v>
      </c>
      <c r="L13" s="107">
        <v>10552540.851967888</v>
      </c>
      <c r="M13" s="93">
        <v>29.736599284920434</v>
      </c>
      <c r="N13" s="91">
        <v>9499489.4494619705</v>
      </c>
      <c r="O13" s="92">
        <v>26.769146420058764</v>
      </c>
      <c r="P13" s="97">
        <v>759399.24932407064</v>
      </c>
      <c r="Q13" s="93">
        <v>2.139953921164691</v>
      </c>
      <c r="R13" s="97">
        <v>1053051.4025059175</v>
      </c>
      <c r="S13" s="93">
        <v>2.9674528648616709</v>
      </c>
      <c r="T13" s="97">
        <v>1812450.6518299882</v>
      </c>
      <c r="U13" s="96">
        <v>5.1074067860263623</v>
      </c>
    </row>
    <row r="14" spans="1:21" s="70" customFormat="1" x14ac:dyDescent="0.3">
      <c r="A14" s="79">
        <v>5410</v>
      </c>
      <c r="B14" s="74" t="s">
        <v>108</v>
      </c>
      <c r="C14" s="76">
        <v>78.5</v>
      </c>
      <c r="D14" s="75">
        <v>1105</v>
      </c>
      <c r="E14" s="106">
        <v>35143.810465462637</v>
      </c>
      <c r="F14" s="97">
        <v>674277.69574062759</v>
      </c>
      <c r="G14" s="107">
        <v>275053.03413607873</v>
      </c>
      <c r="H14" s="107">
        <v>-820630.25395904889</v>
      </c>
      <c r="I14" s="107">
        <v>0</v>
      </c>
      <c r="J14" s="107">
        <v>0</v>
      </c>
      <c r="K14" s="107">
        <v>0</v>
      </c>
      <c r="L14" s="107">
        <v>128700.47591765749</v>
      </c>
      <c r="M14" s="93">
        <v>3.662109322042272</v>
      </c>
      <c r="N14" s="91">
        <v>74908.535902364994</v>
      </c>
      <c r="O14" s="92">
        <v>2.1314858835805781</v>
      </c>
      <c r="P14" s="97">
        <v>102709.38512784928</v>
      </c>
      <c r="Q14" s="93">
        <v>2.9225454999760569</v>
      </c>
      <c r="R14" s="97">
        <v>53791.940015292494</v>
      </c>
      <c r="S14" s="93">
        <v>1.5306234384616941</v>
      </c>
      <c r="T14" s="97">
        <v>156501.32514314179</v>
      </c>
      <c r="U14" s="96">
        <v>4.4531689384377513</v>
      </c>
    </row>
    <row r="15" spans="1:21" s="70" customFormat="1" x14ac:dyDescent="0.3">
      <c r="A15" s="79">
        <v>5411</v>
      </c>
      <c r="B15" s="74" t="s">
        <v>109</v>
      </c>
      <c r="C15" s="76">
        <v>76</v>
      </c>
      <c r="D15" s="75">
        <v>1479</v>
      </c>
      <c r="E15" s="106">
        <v>73102.541692739105</v>
      </c>
      <c r="F15" s="97">
        <v>1529909.4818830087</v>
      </c>
      <c r="G15" s="107">
        <v>1265769.8204020085</v>
      </c>
      <c r="H15" s="107">
        <v>-929355.22421654477</v>
      </c>
      <c r="I15" s="107">
        <v>0</v>
      </c>
      <c r="J15" s="107">
        <v>0</v>
      </c>
      <c r="K15" s="107">
        <v>0</v>
      </c>
      <c r="L15" s="107">
        <v>1866324.0780684727</v>
      </c>
      <c r="M15" s="93">
        <v>25.530221451299347</v>
      </c>
      <c r="N15" s="91">
        <v>1563763.9593941267</v>
      </c>
      <c r="O15" s="92">
        <v>21.391376047728407</v>
      </c>
      <c r="P15" s="97">
        <v>71849.12135182794</v>
      </c>
      <c r="Q15" s="93">
        <v>0.98285394307930529</v>
      </c>
      <c r="R15" s="97">
        <v>302560.11867434601</v>
      </c>
      <c r="S15" s="93">
        <v>4.1388454035709366</v>
      </c>
      <c r="T15" s="97">
        <v>374409.24002617394</v>
      </c>
      <c r="U15" s="96">
        <v>5.1216993466502414</v>
      </c>
    </row>
    <row r="16" spans="1:21" s="70" customFormat="1" x14ac:dyDescent="0.3">
      <c r="A16" s="79">
        <v>5412</v>
      </c>
      <c r="B16" s="74" t="s">
        <v>110</v>
      </c>
      <c r="C16" s="76">
        <v>67.5</v>
      </c>
      <c r="D16" s="75">
        <v>843</v>
      </c>
      <c r="E16" s="106">
        <v>23257.098036057483</v>
      </c>
      <c r="F16" s="97">
        <v>472069.12985338015</v>
      </c>
      <c r="G16" s="107">
        <v>149540.0955931028</v>
      </c>
      <c r="H16" s="107">
        <v>-119936.78287111856</v>
      </c>
      <c r="I16" s="107">
        <v>0</v>
      </c>
      <c r="J16" s="107">
        <v>0</v>
      </c>
      <c r="K16" s="107">
        <v>0</v>
      </c>
      <c r="L16" s="107">
        <v>501672.44257536432</v>
      </c>
      <c r="M16" s="93">
        <v>21.57072399134141</v>
      </c>
      <c r="N16" s="91">
        <v>593916.71975064534</v>
      </c>
      <c r="O16" s="92">
        <v>25.537008909273421</v>
      </c>
      <c r="P16" s="97">
        <v>200281.28256612003</v>
      </c>
      <c r="Q16" s="93">
        <v>8.6116196550234552</v>
      </c>
      <c r="R16" s="97">
        <v>-92244.277175281022</v>
      </c>
      <c r="S16" s="93">
        <v>-3.9662849179320125</v>
      </c>
      <c r="T16" s="97">
        <v>108037.00539083901</v>
      </c>
      <c r="U16" s="96">
        <v>4.6453347370914431</v>
      </c>
    </row>
    <row r="17" spans="1:21" s="70" customFormat="1" x14ac:dyDescent="0.3">
      <c r="A17" s="79">
        <v>5413</v>
      </c>
      <c r="B17" s="74" t="s">
        <v>111</v>
      </c>
      <c r="C17" s="76">
        <v>68</v>
      </c>
      <c r="D17" s="75">
        <v>1597</v>
      </c>
      <c r="E17" s="106">
        <v>33118.844031741472</v>
      </c>
      <c r="F17" s="97">
        <v>701730.61227592104</v>
      </c>
      <c r="G17" s="107">
        <v>-290579.886768742</v>
      </c>
      <c r="H17" s="107">
        <v>-29859.072567650084</v>
      </c>
      <c r="I17" s="107">
        <v>0</v>
      </c>
      <c r="J17" s="107">
        <v>0</v>
      </c>
      <c r="K17" s="107">
        <v>0</v>
      </c>
      <c r="L17" s="107">
        <v>381291.65293952898</v>
      </c>
      <c r="M17" s="93">
        <v>11.512830960346768</v>
      </c>
      <c r="N17" s="91">
        <v>578829.50536372175</v>
      </c>
      <c r="O17" s="92">
        <v>17.47734627479646</v>
      </c>
      <c r="P17" s="97">
        <v>394766.1358415797</v>
      </c>
      <c r="Q17" s="93">
        <v>11.919683412356767</v>
      </c>
      <c r="R17" s="97">
        <v>-197537.85242419277</v>
      </c>
      <c r="S17" s="93">
        <v>-5.9645153144496916</v>
      </c>
      <c r="T17" s="97">
        <v>197228.28341738693</v>
      </c>
      <c r="U17" s="96">
        <v>5.9551680979070749</v>
      </c>
    </row>
    <row r="18" spans="1:21" s="70" customFormat="1" x14ac:dyDescent="0.3">
      <c r="A18" s="79">
        <v>5414</v>
      </c>
      <c r="B18" s="74" t="s">
        <v>112</v>
      </c>
      <c r="C18" s="76">
        <v>69</v>
      </c>
      <c r="D18" s="75">
        <v>5457</v>
      </c>
      <c r="E18" s="106">
        <v>151384.02353751883</v>
      </c>
      <c r="F18" s="97">
        <v>3117614.1133742584</v>
      </c>
      <c r="G18" s="107">
        <v>-465644.29595064931</v>
      </c>
      <c r="H18" s="107">
        <v>-1591025.6492432437</v>
      </c>
      <c r="I18" s="107">
        <v>0</v>
      </c>
      <c r="J18" s="107">
        <v>0</v>
      </c>
      <c r="K18" s="107">
        <v>0</v>
      </c>
      <c r="L18" s="107">
        <v>1060944.1681803653</v>
      </c>
      <c r="M18" s="93">
        <v>7.008296802980813</v>
      </c>
      <c r="N18" s="91">
        <v>913280.09971411014</v>
      </c>
      <c r="O18" s="92">
        <v>6.0328697729966461</v>
      </c>
      <c r="P18" s="97">
        <v>585081.8959112016</v>
      </c>
      <c r="Q18" s="93">
        <v>3.8648853573785189</v>
      </c>
      <c r="R18" s="97">
        <v>147664.06846625521</v>
      </c>
      <c r="S18" s="93">
        <v>0.97542702998416686</v>
      </c>
      <c r="T18" s="97">
        <v>732745.96437745681</v>
      </c>
      <c r="U18" s="96">
        <v>4.8403123873626859</v>
      </c>
    </row>
    <row r="19" spans="1:21" s="70" customFormat="1" x14ac:dyDescent="0.3">
      <c r="A19" s="79">
        <v>5415</v>
      </c>
      <c r="B19" s="74" t="s">
        <v>66</v>
      </c>
      <c r="C19" s="76">
        <v>68.5</v>
      </c>
      <c r="D19" s="75">
        <v>1061</v>
      </c>
      <c r="E19" s="106">
        <v>34474.803360682548</v>
      </c>
      <c r="F19" s="97">
        <v>667632.61492929119</v>
      </c>
      <c r="G19" s="107">
        <v>373775.10068119201</v>
      </c>
      <c r="H19" s="107">
        <v>-98979.907891123235</v>
      </c>
      <c r="I19" s="107">
        <v>0</v>
      </c>
      <c r="J19" s="107">
        <v>0</v>
      </c>
      <c r="K19" s="107">
        <v>0</v>
      </c>
      <c r="L19" s="107">
        <v>942427.80771935999</v>
      </c>
      <c r="M19" s="93">
        <v>27.336713073008269</v>
      </c>
      <c r="N19" s="91">
        <v>894373.38314123766</v>
      </c>
      <c r="O19" s="92">
        <v>25.942813183997533</v>
      </c>
      <c r="P19" s="97">
        <v>85757.966459911782</v>
      </c>
      <c r="Q19" s="93">
        <v>2.4875549125746748</v>
      </c>
      <c r="R19" s="97">
        <v>48054.424578122329</v>
      </c>
      <c r="S19" s="93">
        <v>1.3938998890107352</v>
      </c>
      <c r="T19" s="97">
        <v>133812.39103803411</v>
      </c>
      <c r="U19" s="96">
        <v>3.8814548015854102</v>
      </c>
    </row>
    <row r="20" spans="1:21" s="70" customFormat="1" x14ac:dyDescent="0.3">
      <c r="A20" s="79">
        <v>5421</v>
      </c>
      <c r="B20" s="74" t="s">
        <v>67</v>
      </c>
      <c r="C20" s="76">
        <v>76</v>
      </c>
      <c r="D20" s="75">
        <v>1412</v>
      </c>
      <c r="E20" s="106">
        <v>58432.030802374044</v>
      </c>
      <c r="F20" s="97">
        <v>955507.91383799736</v>
      </c>
      <c r="G20" s="107">
        <v>914436.10032693646</v>
      </c>
      <c r="H20" s="107">
        <v>-277665.10237088666</v>
      </c>
      <c r="I20" s="107">
        <v>0</v>
      </c>
      <c r="J20" s="107">
        <v>0</v>
      </c>
      <c r="K20" s="107">
        <v>0</v>
      </c>
      <c r="L20" s="107">
        <v>1592278.9117940473</v>
      </c>
      <c r="M20" s="93">
        <v>27.250103922955805</v>
      </c>
      <c r="N20" s="91">
        <v>1406134.2014136612</v>
      </c>
      <c r="O20" s="92">
        <v>24.064441747188621</v>
      </c>
      <c r="P20" s="97">
        <v>43588.479019572682</v>
      </c>
      <c r="Q20" s="93">
        <v>0.74596892185718311</v>
      </c>
      <c r="R20" s="97">
        <v>186144.7103803861</v>
      </c>
      <c r="S20" s="93">
        <v>3.1856621757671855</v>
      </c>
      <c r="T20" s="97">
        <v>229733.18939995876</v>
      </c>
      <c r="U20" s="96">
        <v>3.9316310976243685</v>
      </c>
    </row>
    <row r="21" spans="1:21" s="70" customFormat="1" x14ac:dyDescent="0.3">
      <c r="A21" s="79">
        <v>5422</v>
      </c>
      <c r="B21" s="74" t="s">
        <v>68</v>
      </c>
      <c r="C21" s="76">
        <v>68</v>
      </c>
      <c r="D21" s="75">
        <v>3272</v>
      </c>
      <c r="E21" s="106">
        <v>201762.28661320944</v>
      </c>
      <c r="F21" s="97">
        <v>4716899.712027166</v>
      </c>
      <c r="G21" s="107">
        <v>3342382.1736483006</v>
      </c>
      <c r="H21" s="107">
        <v>-53572.629689809095</v>
      </c>
      <c r="I21" s="107">
        <v>0</v>
      </c>
      <c r="J21" s="107">
        <v>0</v>
      </c>
      <c r="K21" s="107">
        <v>0</v>
      </c>
      <c r="L21" s="107">
        <v>8005709.2559856577</v>
      </c>
      <c r="M21" s="93">
        <v>39.678918148529355</v>
      </c>
      <c r="N21" s="91">
        <v>7669423.2564110048</v>
      </c>
      <c r="O21" s="92">
        <v>38.012174550310064</v>
      </c>
      <c r="P21" s="97">
        <v>1171360.5203017583</v>
      </c>
      <c r="Q21" s="93">
        <v>5.8056465356547413</v>
      </c>
      <c r="R21" s="97">
        <v>336285.99957465287</v>
      </c>
      <c r="S21" s="93">
        <v>1.6667435982192924</v>
      </c>
      <c r="T21" s="97">
        <v>1507646.5198764112</v>
      </c>
      <c r="U21" s="96">
        <v>7.4723901338740335</v>
      </c>
    </row>
    <row r="22" spans="1:21" s="70" customFormat="1" x14ac:dyDescent="0.3">
      <c r="A22" s="79">
        <v>5423</v>
      </c>
      <c r="B22" s="74" t="s">
        <v>69</v>
      </c>
      <c r="C22" s="76">
        <v>69</v>
      </c>
      <c r="D22" s="75">
        <v>508</v>
      </c>
      <c r="E22" s="106">
        <v>15349.868838199765</v>
      </c>
      <c r="F22" s="97">
        <v>253174.34767648342</v>
      </c>
      <c r="G22" s="107">
        <v>137353.43747899364</v>
      </c>
      <c r="H22" s="107">
        <v>-59143.311999574478</v>
      </c>
      <c r="I22" s="107">
        <v>0</v>
      </c>
      <c r="J22" s="107">
        <v>0</v>
      </c>
      <c r="K22" s="107">
        <v>0</v>
      </c>
      <c r="L22" s="107">
        <v>331384.47315590258</v>
      </c>
      <c r="M22" s="93">
        <v>21.588749496752534</v>
      </c>
      <c r="N22" s="91">
        <v>277395.46907464729</v>
      </c>
      <c r="O22" s="92">
        <v>18.071520479987388</v>
      </c>
      <c r="P22" s="97">
        <v>564.87016421621558</v>
      </c>
      <c r="Q22" s="93">
        <v>3.6799673676069247E-2</v>
      </c>
      <c r="R22" s="97">
        <v>53989.004081255291</v>
      </c>
      <c r="S22" s="93">
        <v>3.5172290167651443</v>
      </c>
      <c r="T22" s="97">
        <v>54553.874245471503</v>
      </c>
      <c r="U22" s="96">
        <v>3.5540286904412133</v>
      </c>
    </row>
    <row r="23" spans="1:21" s="70" customFormat="1" x14ac:dyDescent="0.3">
      <c r="A23" s="79">
        <v>5424</v>
      </c>
      <c r="B23" s="74" t="s">
        <v>70</v>
      </c>
      <c r="C23" s="76">
        <v>77</v>
      </c>
      <c r="D23" s="75">
        <v>301</v>
      </c>
      <c r="E23" s="106">
        <v>9064.3666890920267</v>
      </c>
      <c r="F23" s="97">
        <v>167086.68420833908</v>
      </c>
      <c r="G23" s="107">
        <v>61628.617801774963</v>
      </c>
      <c r="H23" s="107">
        <v>-27664.371632864259</v>
      </c>
      <c r="I23" s="107">
        <v>0</v>
      </c>
      <c r="J23" s="107">
        <v>0</v>
      </c>
      <c r="K23" s="107">
        <v>0</v>
      </c>
      <c r="L23" s="107">
        <v>201050.93037724978</v>
      </c>
      <c r="M23" s="93">
        <v>22.180361549052574</v>
      </c>
      <c r="N23" s="91">
        <v>165698.73453123687</v>
      </c>
      <c r="O23" s="92">
        <v>18.280232940116729</v>
      </c>
      <c r="P23" s="97">
        <v>-471.53506008609736</v>
      </c>
      <c r="Q23" s="93">
        <v>-5.2020739700826338E-2</v>
      </c>
      <c r="R23" s="97">
        <v>35352.19584601291</v>
      </c>
      <c r="S23" s="93">
        <v>3.9001286089358462</v>
      </c>
      <c r="T23" s="97">
        <v>34880.660785926812</v>
      </c>
      <c r="U23" s="96">
        <v>3.8481078692350201</v>
      </c>
    </row>
    <row r="24" spans="1:21" s="70" customFormat="1" x14ac:dyDescent="0.3">
      <c r="A24" s="79">
        <v>5425</v>
      </c>
      <c r="B24" s="74" t="s">
        <v>71</v>
      </c>
      <c r="C24" s="76">
        <v>68</v>
      </c>
      <c r="D24" s="75">
        <v>1546</v>
      </c>
      <c r="E24" s="106">
        <v>38122.750636211917</v>
      </c>
      <c r="F24" s="97">
        <v>790706.45869345579</v>
      </c>
      <c r="G24" s="107">
        <v>-33388.691631597118</v>
      </c>
      <c r="H24" s="107">
        <v>-496993.14370085602</v>
      </c>
      <c r="I24" s="107">
        <v>0</v>
      </c>
      <c r="J24" s="107">
        <v>0</v>
      </c>
      <c r="K24" s="107">
        <v>0</v>
      </c>
      <c r="L24" s="107">
        <v>260324.62336100265</v>
      </c>
      <c r="M24" s="93">
        <v>6.8285897270415301</v>
      </c>
      <c r="N24" s="91">
        <v>185863.81057424506</v>
      </c>
      <c r="O24" s="92">
        <v>4.875403990332674</v>
      </c>
      <c r="P24" s="97">
        <v>87739.776737589316</v>
      </c>
      <c r="Q24" s="93">
        <v>2.3015069813521625</v>
      </c>
      <c r="R24" s="97">
        <v>74460.812786757597</v>
      </c>
      <c r="S24" s="93">
        <v>1.9531857367088563</v>
      </c>
      <c r="T24" s="97">
        <v>162200.58952434693</v>
      </c>
      <c r="U24" s="96">
        <v>4.254692718061019</v>
      </c>
    </row>
    <row r="25" spans="1:21" s="70" customFormat="1" x14ac:dyDescent="0.3">
      <c r="A25" s="79">
        <v>5426</v>
      </c>
      <c r="B25" s="74" t="s">
        <v>65</v>
      </c>
      <c r="C25" s="76">
        <v>62</v>
      </c>
      <c r="D25" s="75">
        <v>467</v>
      </c>
      <c r="E25" s="106">
        <v>41843.527258551258</v>
      </c>
      <c r="F25" s="97">
        <v>3956812.6308064577</v>
      </c>
      <c r="G25" s="107">
        <v>832119.53623516555</v>
      </c>
      <c r="H25" s="107">
        <v>0</v>
      </c>
      <c r="I25" s="107">
        <v>0</v>
      </c>
      <c r="J25" s="107">
        <v>-2905973.440406817</v>
      </c>
      <c r="K25" s="107">
        <v>0</v>
      </c>
      <c r="L25" s="107">
        <v>1882958.726634806</v>
      </c>
      <c r="M25" s="93">
        <v>44.999999999999986</v>
      </c>
      <c r="N25" s="91">
        <v>1915547.3346774192</v>
      </c>
      <c r="O25" s="92">
        <v>45.778820768173951</v>
      </c>
      <c r="P25" s="97">
        <v>44899.859969821875</v>
      </c>
      <c r="Q25" s="93">
        <v>1.0730419472618915</v>
      </c>
      <c r="R25" s="97">
        <v>-32588.608042613138</v>
      </c>
      <c r="S25" s="93">
        <v>-0.77882076817396506</v>
      </c>
      <c r="T25" s="97">
        <v>12311.251927208737</v>
      </c>
      <c r="U25" s="96">
        <v>0.29422117908792633</v>
      </c>
    </row>
    <row r="26" spans="1:21" s="70" customFormat="1" x14ac:dyDescent="0.3">
      <c r="A26" s="79">
        <v>5427</v>
      </c>
      <c r="B26" s="74" t="s">
        <v>278</v>
      </c>
      <c r="C26" s="76">
        <v>64</v>
      </c>
      <c r="D26" s="75">
        <v>887</v>
      </c>
      <c r="E26" s="106">
        <v>69070.940073131482</v>
      </c>
      <c r="F26" s="97">
        <v>1881387.5643953979</v>
      </c>
      <c r="G26" s="107">
        <v>1359265.1505987337</v>
      </c>
      <c r="H26" s="107">
        <v>0</v>
      </c>
      <c r="I26" s="107">
        <v>0</v>
      </c>
      <c r="J26" s="107">
        <v>-132460.41170321492</v>
      </c>
      <c r="K26" s="107">
        <v>0</v>
      </c>
      <c r="L26" s="107">
        <v>3108192.3032909166</v>
      </c>
      <c r="M26" s="93">
        <v>45</v>
      </c>
      <c r="N26" s="91">
        <v>2781512.3644376649</v>
      </c>
      <c r="O26" s="92">
        <v>40.270370744811537</v>
      </c>
      <c r="P26" s="97">
        <v>-18192.721603492249</v>
      </c>
      <c r="Q26" s="93">
        <v>-0.26339183431165136</v>
      </c>
      <c r="R26" s="97">
        <v>326679.93885325175</v>
      </c>
      <c r="S26" s="93">
        <v>4.7296292551884624</v>
      </c>
      <c r="T26" s="97">
        <v>308487.21724975947</v>
      </c>
      <c r="U26" s="96">
        <v>4.4662374208768103</v>
      </c>
    </row>
    <row r="27" spans="1:21" s="70" customFormat="1" x14ac:dyDescent="0.3">
      <c r="A27" s="79">
        <v>5428</v>
      </c>
      <c r="B27" s="74" t="s">
        <v>279</v>
      </c>
      <c r="C27" s="76">
        <v>71.5</v>
      </c>
      <c r="D27" s="75">
        <v>1948</v>
      </c>
      <c r="E27" s="106">
        <v>57386.46781848462</v>
      </c>
      <c r="F27" s="97">
        <v>1222981.381466774</v>
      </c>
      <c r="G27" s="107">
        <v>219172.33583944454</v>
      </c>
      <c r="H27" s="107">
        <v>-301058.07745231537</v>
      </c>
      <c r="I27" s="107">
        <v>0</v>
      </c>
      <c r="J27" s="107">
        <v>0</v>
      </c>
      <c r="K27" s="107">
        <v>0</v>
      </c>
      <c r="L27" s="107">
        <v>1141095.6398539031</v>
      </c>
      <c r="M27" s="93">
        <v>19.884402773546334</v>
      </c>
      <c r="N27" s="91">
        <v>945285.78805160616</v>
      </c>
      <c r="O27" s="92">
        <v>16.472276897082736</v>
      </c>
      <c r="P27" s="97">
        <v>44198.075978349392</v>
      </c>
      <c r="Q27" s="93">
        <v>0.7701828960470164</v>
      </c>
      <c r="R27" s="97">
        <v>195809.85180229694</v>
      </c>
      <c r="S27" s="93">
        <v>3.4121258764635987</v>
      </c>
      <c r="T27" s="97">
        <v>240007.92778064634</v>
      </c>
      <c r="U27" s="96">
        <v>4.1823087725106154</v>
      </c>
    </row>
    <row r="28" spans="1:21" s="70" customFormat="1" x14ac:dyDescent="0.3">
      <c r="A28" s="79">
        <v>5429</v>
      </c>
      <c r="B28" s="74" t="s">
        <v>290</v>
      </c>
      <c r="C28" s="76">
        <v>81</v>
      </c>
      <c r="D28" s="75">
        <v>460</v>
      </c>
      <c r="E28" s="106">
        <v>12078.083309552556</v>
      </c>
      <c r="F28" s="97">
        <v>274653.18323051371</v>
      </c>
      <c r="G28" s="107">
        <v>-5356.6388324669679</v>
      </c>
      <c r="H28" s="107">
        <v>-110088.16642940392</v>
      </c>
      <c r="I28" s="107">
        <v>0</v>
      </c>
      <c r="J28" s="107">
        <v>0</v>
      </c>
      <c r="K28" s="107">
        <v>0</v>
      </c>
      <c r="L28" s="107">
        <v>159208.3779686428</v>
      </c>
      <c r="M28" s="93">
        <v>13.181592963738286</v>
      </c>
      <c r="N28" s="91">
        <v>115212.97555621029</v>
      </c>
      <c r="O28" s="92">
        <v>9.539011497386209</v>
      </c>
      <c r="P28" s="97">
        <v>7554.5619262428618</v>
      </c>
      <c r="Q28" s="93">
        <v>0.6254768850839072</v>
      </c>
      <c r="R28" s="97">
        <v>43995.402412432508</v>
      </c>
      <c r="S28" s="93">
        <v>3.6425814663520781</v>
      </c>
      <c r="T28" s="97">
        <v>51549.964338675367</v>
      </c>
      <c r="U28" s="96">
        <v>4.2680583514359851</v>
      </c>
    </row>
    <row r="29" spans="1:21" s="70" customFormat="1" x14ac:dyDescent="0.3">
      <c r="A29" s="79">
        <v>5430</v>
      </c>
      <c r="B29" s="74" t="s">
        <v>291</v>
      </c>
      <c r="C29" s="76">
        <v>79</v>
      </c>
      <c r="D29" s="75">
        <v>430</v>
      </c>
      <c r="E29" s="106">
        <v>10514.931147161145</v>
      </c>
      <c r="F29" s="97">
        <v>213999.09184073057</v>
      </c>
      <c r="G29" s="107">
        <v>-31456.551637472847</v>
      </c>
      <c r="H29" s="107">
        <v>-132954.87918686989</v>
      </c>
      <c r="I29" s="107">
        <v>0</v>
      </c>
      <c r="J29" s="107">
        <v>0</v>
      </c>
      <c r="K29" s="107">
        <v>0</v>
      </c>
      <c r="L29" s="107">
        <v>49587.661016387836</v>
      </c>
      <c r="M29" s="93">
        <v>4.7159282664229023</v>
      </c>
      <c r="N29" s="91">
        <v>10045.59626415628</v>
      </c>
      <c r="O29" s="92">
        <v>0.95536491143533753</v>
      </c>
      <c r="P29" s="97">
        <v>4600.4893742693321</v>
      </c>
      <c r="Q29" s="93">
        <v>0.43751968604296443</v>
      </c>
      <c r="R29" s="97">
        <v>39542.064752231556</v>
      </c>
      <c r="S29" s="93">
        <v>3.7605633549875646</v>
      </c>
      <c r="T29" s="97">
        <v>44142.554126500887</v>
      </c>
      <c r="U29" s="96">
        <v>4.1980830410305288</v>
      </c>
    </row>
    <row r="30" spans="1:21" s="70" customFormat="1" x14ac:dyDescent="0.3">
      <c r="A30" s="79">
        <v>5431</v>
      </c>
      <c r="B30" s="74" t="s">
        <v>292</v>
      </c>
      <c r="C30" s="76">
        <v>74</v>
      </c>
      <c r="D30" s="75">
        <v>295</v>
      </c>
      <c r="E30" s="106">
        <v>11208.483925864663</v>
      </c>
      <c r="F30" s="97">
        <v>202266.67911965173</v>
      </c>
      <c r="G30" s="107">
        <v>167715.35177138716</v>
      </c>
      <c r="H30" s="107">
        <v>-18044.114798383398</v>
      </c>
      <c r="I30" s="107">
        <v>0</v>
      </c>
      <c r="J30" s="107">
        <v>0</v>
      </c>
      <c r="K30" s="107">
        <v>0</v>
      </c>
      <c r="L30" s="107">
        <v>351937.91609265551</v>
      </c>
      <c r="M30" s="93">
        <v>31.399243503443376</v>
      </c>
      <c r="N30" s="91">
        <v>311272.67572996789</v>
      </c>
      <c r="O30" s="92">
        <v>27.771166715212576</v>
      </c>
      <c r="P30" s="97">
        <v>-181.51051398497049</v>
      </c>
      <c r="Q30" s="93">
        <v>-1.6194029021723212E-2</v>
      </c>
      <c r="R30" s="97">
        <v>40665.240362687618</v>
      </c>
      <c r="S30" s="93">
        <v>3.6280767882308003</v>
      </c>
      <c r="T30" s="97">
        <v>40483.729848702649</v>
      </c>
      <c r="U30" s="96">
        <v>3.6118827592090774</v>
      </c>
    </row>
    <row r="31" spans="1:21" s="70" customFormat="1" x14ac:dyDescent="0.3">
      <c r="A31" s="79">
        <v>5432</v>
      </c>
      <c r="B31" s="74" t="s">
        <v>293</v>
      </c>
      <c r="C31" s="76">
        <v>78</v>
      </c>
      <c r="D31" s="75">
        <v>522</v>
      </c>
      <c r="E31" s="106">
        <v>17277.670635608447</v>
      </c>
      <c r="F31" s="97">
        <v>332284.62131678872</v>
      </c>
      <c r="G31" s="107">
        <v>173603.99829085084</v>
      </c>
      <c r="H31" s="107">
        <v>-12935.283047219569</v>
      </c>
      <c r="I31" s="107">
        <v>0</v>
      </c>
      <c r="J31" s="107">
        <v>0</v>
      </c>
      <c r="K31" s="107">
        <v>0</v>
      </c>
      <c r="L31" s="107">
        <v>492953.33656041999</v>
      </c>
      <c r="M31" s="93">
        <v>28.531238206640364</v>
      </c>
      <c r="N31" s="91">
        <v>455475.61972348124</v>
      </c>
      <c r="O31" s="92">
        <v>26.362096449782296</v>
      </c>
      <c r="P31" s="97">
        <v>34924.390422541379</v>
      </c>
      <c r="Q31" s="93">
        <v>2.0213598904104524</v>
      </c>
      <c r="R31" s="97">
        <v>37477.716836938751</v>
      </c>
      <c r="S31" s="93">
        <v>2.1691417568580675</v>
      </c>
      <c r="T31" s="97">
        <v>72402.107259480137</v>
      </c>
      <c r="U31" s="96">
        <v>4.1905016472685199</v>
      </c>
    </row>
    <row r="32" spans="1:21" s="70" customFormat="1" x14ac:dyDescent="0.3">
      <c r="A32" s="79">
        <v>5434</v>
      </c>
      <c r="B32" s="74" t="s">
        <v>294</v>
      </c>
      <c r="C32" s="76">
        <v>68.5</v>
      </c>
      <c r="D32" s="75">
        <v>991</v>
      </c>
      <c r="E32" s="106">
        <v>35360.666748253367</v>
      </c>
      <c r="F32" s="97">
        <v>663568.91599498526</v>
      </c>
      <c r="G32" s="107">
        <v>488177.4546563226</v>
      </c>
      <c r="H32" s="107">
        <v>-76696.883924134774</v>
      </c>
      <c r="I32" s="107">
        <v>0</v>
      </c>
      <c r="J32" s="107">
        <v>0</v>
      </c>
      <c r="K32" s="107">
        <v>0</v>
      </c>
      <c r="L32" s="107">
        <v>1075049.4867271732</v>
      </c>
      <c r="M32" s="93">
        <v>30.40240995399995</v>
      </c>
      <c r="N32" s="91">
        <v>984030.60665308521</v>
      </c>
      <c r="O32" s="92">
        <v>27.828395139118559</v>
      </c>
      <c r="P32" s="97">
        <v>36651.907744643744</v>
      </c>
      <c r="Q32" s="93">
        <v>1.0365163079526536</v>
      </c>
      <c r="R32" s="97">
        <v>91018.880074087996</v>
      </c>
      <c r="S32" s="93">
        <v>2.5740148148813922</v>
      </c>
      <c r="T32" s="97">
        <v>127670.78781873174</v>
      </c>
      <c r="U32" s="96">
        <v>3.610531122834046</v>
      </c>
    </row>
    <row r="33" spans="1:21" s="70" customFormat="1" x14ac:dyDescent="0.3">
      <c r="A33" s="79">
        <v>5435</v>
      </c>
      <c r="B33" s="74" t="s">
        <v>280</v>
      </c>
      <c r="C33" s="76">
        <v>69</v>
      </c>
      <c r="D33" s="75">
        <v>689</v>
      </c>
      <c r="E33" s="106">
        <v>22282.007598717366</v>
      </c>
      <c r="F33" s="97">
        <v>362696.85826809169</v>
      </c>
      <c r="G33" s="107">
        <v>245218.04307540669</v>
      </c>
      <c r="H33" s="107">
        <v>-89123.186448715976</v>
      </c>
      <c r="I33" s="107">
        <v>0</v>
      </c>
      <c r="J33" s="107">
        <v>0</v>
      </c>
      <c r="K33" s="107">
        <v>0</v>
      </c>
      <c r="L33" s="107">
        <v>518791.7148947824</v>
      </c>
      <c r="M33" s="93">
        <v>23.282987971184696</v>
      </c>
      <c r="N33" s="91">
        <v>447141.96651294571</v>
      </c>
      <c r="O33" s="92">
        <v>20.067400324317493</v>
      </c>
      <c r="P33" s="97">
        <v>8012.4156885017655</v>
      </c>
      <c r="Q33" s="93">
        <v>0.35959128247326283</v>
      </c>
      <c r="R33" s="97">
        <v>71649.748381836689</v>
      </c>
      <c r="S33" s="93">
        <v>3.2155876468672022</v>
      </c>
      <c r="T33" s="97">
        <v>79662.164070338447</v>
      </c>
      <c r="U33" s="96">
        <v>3.5751789293404643</v>
      </c>
    </row>
    <row r="34" spans="1:21" s="70" customFormat="1" x14ac:dyDescent="0.3">
      <c r="A34" s="79">
        <v>5436</v>
      </c>
      <c r="B34" s="74" t="s">
        <v>281</v>
      </c>
      <c r="C34" s="76">
        <v>81</v>
      </c>
      <c r="D34" s="75">
        <v>350</v>
      </c>
      <c r="E34" s="106">
        <v>10483.842760797814</v>
      </c>
      <c r="F34" s="97">
        <v>198171.87530209034</v>
      </c>
      <c r="G34" s="107">
        <v>57346.140679370146</v>
      </c>
      <c r="H34" s="107">
        <v>-43705.297575308505</v>
      </c>
      <c r="I34" s="107">
        <v>0</v>
      </c>
      <c r="J34" s="107">
        <v>0</v>
      </c>
      <c r="K34" s="107">
        <v>0</v>
      </c>
      <c r="L34" s="107">
        <v>211812.71840615198</v>
      </c>
      <c r="M34" s="93">
        <v>20.203729037045683</v>
      </c>
      <c r="N34" s="91">
        <v>168962.18831901261</v>
      </c>
      <c r="O34" s="92">
        <v>16.116436708762187</v>
      </c>
      <c r="P34" s="97">
        <v>-748.27362462304268</v>
      </c>
      <c r="Q34" s="93">
        <v>-7.137398391943256E-2</v>
      </c>
      <c r="R34" s="97">
        <v>42850.53008713937</v>
      </c>
      <c r="S34" s="93">
        <v>4.0872923282834961</v>
      </c>
      <c r="T34" s="97">
        <v>42102.256462516329</v>
      </c>
      <c r="U34" s="96">
        <v>4.0159183443640636</v>
      </c>
    </row>
    <row r="35" spans="1:21" s="70" customFormat="1" x14ac:dyDescent="0.3">
      <c r="A35" s="79">
        <v>5437</v>
      </c>
      <c r="B35" s="74" t="s">
        <v>282</v>
      </c>
      <c r="C35" s="76">
        <v>80</v>
      </c>
      <c r="D35" s="75">
        <v>420</v>
      </c>
      <c r="E35" s="106">
        <v>10090.405034498604</v>
      </c>
      <c r="F35" s="97">
        <v>211349.00926153787</v>
      </c>
      <c r="G35" s="107">
        <v>-44180.316956956405</v>
      </c>
      <c r="H35" s="107">
        <v>-48756.941701737436</v>
      </c>
      <c r="I35" s="107">
        <v>0</v>
      </c>
      <c r="J35" s="107">
        <v>0</v>
      </c>
      <c r="K35" s="107">
        <v>0</v>
      </c>
      <c r="L35" s="107">
        <v>118411.75060284403</v>
      </c>
      <c r="M35" s="93">
        <v>11.735083992961631</v>
      </c>
      <c r="N35" s="91">
        <v>79323.071160246516</v>
      </c>
      <c r="O35" s="92">
        <v>7.8612375706470443</v>
      </c>
      <c r="P35" s="97">
        <v>3871.0472401116604</v>
      </c>
      <c r="Q35" s="93">
        <v>0.38363645729549389</v>
      </c>
      <c r="R35" s="97">
        <v>39088.679442597509</v>
      </c>
      <c r="S35" s="93">
        <v>3.8738464223145863</v>
      </c>
      <c r="T35" s="97">
        <v>42959.726682709166</v>
      </c>
      <c r="U35" s="96">
        <v>4.2574828796100803</v>
      </c>
    </row>
    <row r="36" spans="1:21" s="70" customFormat="1" x14ac:dyDescent="0.3">
      <c r="A36" s="79">
        <v>5451</v>
      </c>
      <c r="B36" s="74" t="s">
        <v>283</v>
      </c>
      <c r="C36" s="76">
        <v>68</v>
      </c>
      <c r="D36" s="75">
        <v>4129</v>
      </c>
      <c r="E36" s="106">
        <v>103662.71857573485</v>
      </c>
      <c r="F36" s="97">
        <v>2226036.3166788397</v>
      </c>
      <c r="G36" s="107">
        <v>-553427.8700851365</v>
      </c>
      <c r="H36" s="107">
        <v>-1691322.5729735699</v>
      </c>
      <c r="I36" s="107">
        <v>0</v>
      </c>
      <c r="J36" s="107">
        <v>0</v>
      </c>
      <c r="K36" s="107">
        <v>0</v>
      </c>
      <c r="L36" s="107">
        <v>-18714.126379866619</v>
      </c>
      <c r="M36" s="93">
        <v>-0.1805289947725448</v>
      </c>
      <c r="N36" s="91">
        <v>-140767.6192600911</v>
      </c>
      <c r="O36" s="92">
        <v>-1.3579387188967826</v>
      </c>
      <c r="P36" s="97">
        <v>377067.15685002913</v>
      </c>
      <c r="Q36" s="93">
        <v>3.6374422939192743</v>
      </c>
      <c r="R36" s="97">
        <v>122053.49288022448</v>
      </c>
      <c r="S36" s="93">
        <v>1.1774097241242378</v>
      </c>
      <c r="T36" s="97">
        <v>499120.64973025362</v>
      </c>
      <c r="U36" s="96">
        <v>4.8148520180435126</v>
      </c>
    </row>
    <row r="37" spans="1:21" s="70" customFormat="1" x14ac:dyDescent="0.3">
      <c r="A37" s="79">
        <v>5456</v>
      </c>
      <c r="B37" s="74" t="s">
        <v>284</v>
      </c>
      <c r="C37" s="76">
        <v>59</v>
      </c>
      <c r="D37" s="75">
        <v>1555</v>
      </c>
      <c r="E37" s="106">
        <v>49949.210088767351</v>
      </c>
      <c r="F37" s="97">
        <v>877298.25105736381</v>
      </c>
      <c r="G37" s="107">
        <v>505545.40766758425</v>
      </c>
      <c r="H37" s="107">
        <v>-306368.81582183525</v>
      </c>
      <c r="I37" s="107">
        <v>0</v>
      </c>
      <c r="J37" s="107">
        <v>0</v>
      </c>
      <c r="K37" s="107">
        <v>0</v>
      </c>
      <c r="L37" s="107">
        <v>1076474.8429031128</v>
      </c>
      <c r="M37" s="93">
        <v>21.551388720463308</v>
      </c>
      <c r="N37" s="91">
        <v>979053.94295806065</v>
      </c>
      <c r="O37" s="92">
        <v>19.600989509506412</v>
      </c>
      <c r="P37" s="97">
        <v>84051.904762726699</v>
      </c>
      <c r="Q37" s="93">
        <v>1.6827474271035252</v>
      </c>
      <c r="R37" s="97">
        <v>97420.899945052108</v>
      </c>
      <c r="S37" s="93">
        <v>1.9503992109568968</v>
      </c>
      <c r="T37" s="97">
        <v>181472.80470777879</v>
      </c>
      <c r="U37" s="96">
        <v>3.6331466380604214</v>
      </c>
    </row>
    <row r="38" spans="1:21" s="70" customFormat="1" x14ac:dyDescent="0.3">
      <c r="A38" s="79">
        <v>5458</v>
      </c>
      <c r="B38" s="74" t="s">
        <v>285</v>
      </c>
      <c r="C38" s="76">
        <v>64</v>
      </c>
      <c r="D38" s="75">
        <v>870</v>
      </c>
      <c r="E38" s="106">
        <v>30702.203247614776</v>
      </c>
      <c r="F38" s="97">
        <v>559749.81863799226</v>
      </c>
      <c r="G38" s="107">
        <v>431532.07064968551</v>
      </c>
      <c r="H38" s="107">
        <v>-81379.784298736588</v>
      </c>
      <c r="I38" s="107">
        <v>0</v>
      </c>
      <c r="J38" s="107">
        <v>0</v>
      </c>
      <c r="K38" s="107">
        <v>0</v>
      </c>
      <c r="L38" s="107">
        <v>909902.10498894122</v>
      </c>
      <c r="M38" s="93">
        <v>29.63637813386017</v>
      </c>
      <c r="N38" s="91">
        <v>862953.88510935998</v>
      </c>
      <c r="O38" s="92">
        <v>28.107229899743498</v>
      </c>
      <c r="P38" s="97">
        <v>63352.942152654388</v>
      </c>
      <c r="Q38" s="93">
        <v>2.0634656621125789</v>
      </c>
      <c r="R38" s="97">
        <v>46948.219879581244</v>
      </c>
      <c r="S38" s="93">
        <v>1.5291482341166707</v>
      </c>
      <c r="T38" s="97">
        <v>110301.16203223563</v>
      </c>
      <c r="U38" s="96">
        <v>3.5926138962292491</v>
      </c>
    </row>
    <row r="39" spans="1:21" s="70" customFormat="1" x14ac:dyDescent="0.3">
      <c r="A39" s="79">
        <v>5464</v>
      </c>
      <c r="B39" s="74" t="s">
        <v>327</v>
      </c>
      <c r="C39" s="76">
        <v>67</v>
      </c>
      <c r="D39" s="75">
        <v>2935</v>
      </c>
      <c r="E39" s="106">
        <v>95683.105683450223</v>
      </c>
      <c r="F39" s="97">
        <v>2045940.6793198402</v>
      </c>
      <c r="G39" s="107">
        <v>680321.51583056222</v>
      </c>
      <c r="H39" s="107">
        <v>-541001.83248385799</v>
      </c>
      <c r="I39" s="107">
        <v>0</v>
      </c>
      <c r="J39" s="107">
        <v>0</v>
      </c>
      <c r="K39" s="107">
        <v>0</v>
      </c>
      <c r="L39" s="107">
        <v>2185260.3626665445</v>
      </c>
      <c r="M39" s="93">
        <v>22.838518326276663</v>
      </c>
      <c r="N39" s="91">
        <v>1843370.138896036</v>
      </c>
      <c r="O39" s="92">
        <v>19.265366918528791</v>
      </c>
      <c r="P39" s="97">
        <v>42027.722542167583</v>
      </c>
      <c r="Q39" s="93">
        <v>0.43923869571299762</v>
      </c>
      <c r="R39" s="97">
        <v>341890.22377050854</v>
      </c>
      <c r="S39" s="93">
        <v>3.5731514077478717</v>
      </c>
      <c r="T39" s="97">
        <v>383917.94631267613</v>
      </c>
      <c r="U39" s="96">
        <v>4.0123901034608691</v>
      </c>
    </row>
    <row r="40" spans="1:21" s="70" customFormat="1" x14ac:dyDescent="0.3">
      <c r="A40" s="79">
        <v>5471</v>
      </c>
      <c r="B40" s="74" t="s">
        <v>286</v>
      </c>
      <c r="C40" s="76">
        <v>70</v>
      </c>
      <c r="D40" s="75">
        <v>584</v>
      </c>
      <c r="E40" s="106">
        <v>16887.26737792468</v>
      </c>
      <c r="F40" s="97">
        <v>295089.4815058019</v>
      </c>
      <c r="G40" s="107">
        <v>122666.1220429957</v>
      </c>
      <c r="H40" s="107">
        <v>-24564.971435805943</v>
      </c>
      <c r="I40" s="107">
        <v>0</v>
      </c>
      <c r="J40" s="107">
        <v>0</v>
      </c>
      <c r="K40" s="107">
        <v>0</v>
      </c>
      <c r="L40" s="107">
        <v>393190.63211299165</v>
      </c>
      <c r="M40" s="93">
        <v>23.283259707664548</v>
      </c>
      <c r="N40" s="91">
        <v>306303.97496315069</v>
      </c>
      <c r="O40" s="92">
        <v>18.13816102441514</v>
      </c>
      <c r="P40" s="97">
        <v>-30672.655343616763</v>
      </c>
      <c r="Q40" s="93">
        <v>-1.8163184520731031</v>
      </c>
      <c r="R40" s="97">
        <v>86886.657149840961</v>
      </c>
      <c r="S40" s="93">
        <v>5.1450986832494081</v>
      </c>
      <c r="T40" s="97">
        <v>56214.001806224202</v>
      </c>
      <c r="U40" s="96">
        <v>3.3287802311763057</v>
      </c>
    </row>
    <row r="41" spans="1:21" s="70" customFormat="1" x14ac:dyDescent="0.3">
      <c r="A41" s="79">
        <v>5472</v>
      </c>
      <c r="B41" s="74" t="s">
        <v>287</v>
      </c>
      <c r="C41" s="76">
        <v>80</v>
      </c>
      <c r="D41" s="75">
        <v>370</v>
      </c>
      <c r="E41" s="106">
        <v>14405.23165820426</v>
      </c>
      <c r="F41" s="97">
        <v>283203.14155326237</v>
      </c>
      <c r="G41" s="107">
        <v>219361.98606846246</v>
      </c>
      <c r="H41" s="107">
        <v>-36526.802879085735</v>
      </c>
      <c r="I41" s="107">
        <v>0</v>
      </c>
      <c r="J41" s="107">
        <v>0</v>
      </c>
      <c r="K41" s="107">
        <v>0</v>
      </c>
      <c r="L41" s="107">
        <v>466038.32474263909</v>
      </c>
      <c r="M41" s="93">
        <v>32.352018752660236</v>
      </c>
      <c r="N41" s="91">
        <v>398528.47689717973</v>
      </c>
      <c r="O41" s="92">
        <v>27.66553751811443</v>
      </c>
      <c r="P41" s="97">
        <v>-17074.442656340958</v>
      </c>
      <c r="Q41" s="93">
        <v>-1.1852945555801939</v>
      </c>
      <c r="R41" s="97">
        <v>67509.847845459357</v>
      </c>
      <c r="S41" s="93">
        <v>4.6864812345458011</v>
      </c>
      <c r="T41" s="97">
        <v>50435.405189118399</v>
      </c>
      <c r="U41" s="96">
        <v>3.501186678965607</v>
      </c>
    </row>
    <row r="42" spans="1:21" s="70" customFormat="1" x14ac:dyDescent="0.3">
      <c r="A42" s="79">
        <v>5473</v>
      </c>
      <c r="B42" s="74" t="s">
        <v>182</v>
      </c>
      <c r="C42" s="76">
        <v>69</v>
      </c>
      <c r="D42" s="75">
        <v>980</v>
      </c>
      <c r="E42" s="106">
        <v>32488.659146781007</v>
      </c>
      <c r="F42" s="97">
        <v>571073.28286415036</v>
      </c>
      <c r="G42" s="107">
        <v>380839.75180802011</v>
      </c>
      <c r="H42" s="107">
        <v>0</v>
      </c>
      <c r="I42" s="107">
        <v>0</v>
      </c>
      <c r="J42" s="107">
        <v>0</v>
      </c>
      <c r="K42" s="107">
        <v>0</v>
      </c>
      <c r="L42" s="107">
        <v>951913.03467217041</v>
      </c>
      <c r="M42" s="93">
        <v>29.299856001182075</v>
      </c>
      <c r="N42" s="91">
        <v>852024.5767645142</v>
      </c>
      <c r="O42" s="92">
        <v>26.225292121633565</v>
      </c>
      <c r="P42" s="97">
        <v>18519.168872110811</v>
      </c>
      <c r="Q42" s="93">
        <v>0.57001948859886087</v>
      </c>
      <c r="R42" s="97">
        <v>99888.457907656208</v>
      </c>
      <c r="S42" s="93">
        <v>3.0745638795485104</v>
      </c>
      <c r="T42" s="97">
        <v>118407.62677976702</v>
      </c>
      <c r="U42" s="96">
        <v>3.6445833681473712</v>
      </c>
    </row>
    <row r="43" spans="1:21" s="70" customFormat="1" x14ac:dyDescent="0.3">
      <c r="A43" s="79">
        <v>5474</v>
      </c>
      <c r="B43" s="74" t="s">
        <v>183</v>
      </c>
      <c r="C43" s="76">
        <v>77</v>
      </c>
      <c r="D43" s="75">
        <v>421</v>
      </c>
      <c r="E43" s="106">
        <v>12794.801108806032</v>
      </c>
      <c r="F43" s="97">
        <v>253614.29778989637</v>
      </c>
      <c r="G43" s="107">
        <v>91444.462112309498</v>
      </c>
      <c r="H43" s="107">
        <v>-109753.92331104985</v>
      </c>
      <c r="I43" s="107">
        <v>0</v>
      </c>
      <c r="J43" s="107">
        <v>0</v>
      </c>
      <c r="K43" s="107">
        <v>0</v>
      </c>
      <c r="L43" s="107">
        <v>235304.83659115605</v>
      </c>
      <c r="M43" s="93">
        <v>18.390659971197778</v>
      </c>
      <c r="N43" s="91">
        <v>194371.12160188679</v>
      </c>
      <c r="O43" s="92">
        <v>15.191414071150406</v>
      </c>
      <c r="P43" s="97">
        <v>10014.446288602187</v>
      </c>
      <c r="Q43" s="93">
        <v>0.78269651895641701</v>
      </c>
      <c r="R43" s="97">
        <v>40933.714989269269</v>
      </c>
      <c r="S43" s="93">
        <v>3.1992459000473721</v>
      </c>
      <c r="T43" s="97">
        <v>50948.161277871455</v>
      </c>
      <c r="U43" s="96">
        <v>3.9819424190037891</v>
      </c>
    </row>
    <row r="44" spans="1:21" s="70" customFormat="1" x14ac:dyDescent="0.3">
      <c r="A44" s="79">
        <v>5475</v>
      </c>
      <c r="B44" s="74" t="s">
        <v>295</v>
      </c>
      <c r="C44" s="76">
        <v>77</v>
      </c>
      <c r="D44" s="75">
        <v>143</v>
      </c>
      <c r="E44" s="106">
        <v>2652.0454541467843</v>
      </c>
      <c r="F44" s="97">
        <v>76015.886788517877</v>
      </c>
      <c r="G44" s="107">
        <v>-45068.897522352789</v>
      </c>
      <c r="H44" s="107">
        <v>-48060.077396805413</v>
      </c>
      <c r="I44" s="107">
        <v>0</v>
      </c>
      <c r="J44" s="107">
        <v>0</v>
      </c>
      <c r="K44" s="107">
        <v>0</v>
      </c>
      <c r="L44" s="107">
        <v>-17113.088130640324</v>
      </c>
      <c r="M44" s="93">
        <v>-6.4527883954183372</v>
      </c>
      <c r="N44" s="91">
        <v>-27184.347879090848</v>
      </c>
      <c r="O44" s="92">
        <v>-10.250332563714144</v>
      </c>
      <c r="P44" s="97">
        <v>1597.680030697589</v>
      </c>
      <c r="Q44" s="93">
        <v>0.6024331250429471</v>
      </c>
      <c r="R44" s="97">
        <v>10071.259748450524</v>
      </c>
      <c r="S44" s="93">
        <v>3.7975441682958064</v>
      </c>
      <c r="T44" s="97">
        <v>11668.939779148113</v>
      </c>
      <c r="U44" s="96">
        <v>4.3999772933387531</v>
      </c>
    </row>
    <row r="45" spans="1:21" s="70" customFormat="1" x14ac:dyDescent="0.3">
      <c r="A45" s="79">
        <v>5476</v>
      </c>
      <c r="B45" s="74" t="s">
        <v>296</v>
      </c>
      <c r="C45" s="76">
        <v>74</v>
      </c>
      <c r="D45" s="75">
        <v>299</v>
      </c>
      <c r="E45" s="106">
        <v>10213.757441055352</v>
      </c>
      <c r="F45" s="97">
        <v>188340.73214108997</v>
      </c>
      <c r="G45" s="107">
        <v>120528.31953342204</v>
      </c>
      <c r="H45" s="107">
        <v>-27478.647046079463</v>
      </c>
      <c r="I45" s="107">
        <v>0</v>
      </c>
      <c r="J45" s="107">
        <v>0</v>
      </c>
      <c r="K45" s="107">
        <v>0</v>
      </c>
      <c r="L45" s="107">
        <v>281390.40462843253</v>
      </c>
      <c r="M45" s="93">
        <v>27.550135809702315</v>
      </c>
      <c r="N45" s="91">
        <v>246032.70594752714</v>
      </c>
      <c r="O45" s="92">
        <v>24.088363892270525</v>
      </c>
      <c r="P45" s="97">
        <v>2530.4093619039622</v>
      </c>
      <c r="Q45" s="93">
        <v>0.24774519822966384</v>
      </c>
      <c r="R45" s="97">
        <v>35357.698680905392</v>
      </c>
      <c r="S45" s="93">
        <v>3.4617719174317894</v>
      </c>
      <c r="T45" s="97">
        <v>37888.108042809356</v>
      </c>
      <c r="U45" s="96">
        <v>3.7095171156614533</v>
      </c>
    </row>
    <row r="46" spans="1:21" s="70" customFormat="1" x14ac:dyDescent="0.3">
      <c r="A46" s="79">
        <v>5477</v>
      </c>
      <c r="B46" s="74" t="s">
        <v>297</v>
      </c>
      <c r="C46" s="76">
        <v>69.3</v>
      </c>
      <c r="D46" s="75">
        <v>3632</v>
      </c>
      <c r="E46" s="106">
        <v>119047.17664688094</v>
      </c>
      <c r="F46" s="97">
        <v>2214159.2926722453</v>
      </c>
      <c r="G46" s="107">
        <v>673012.04237094731</v>
      </c>
      <c r="H46" s="107">
        <v>-679991.45258983667</v>
      </c>
      <c r="I46" s="107">
        <v>0</v>
      </c>
      <c r="J46" s="107">
        <v>0</v>
      </c>
      <c r="K46" s="107">
        <v>0</v>
      </c>
      <c r="L46" s="107">
        <v>2207179.8824533559</v>
      </c>
      <c r="M46" s="93">
        <v>18.540379911741354</v>
      </c>
      <c r="N46" s="91">
        <v>2128825.3397000325</v>
      </c>
      <c r="O46" s="92">
        <v>17.882199306704919</v>
      </c>
      <c r="P46" s="97">
        <v>477470.66837115085</v>
      </c>
      <c r="Q46" s="93">
        <v>4.0107685190000737</v>
      </c>
      <c r="R46" s="97">
        <v>78354.542753323447</v>
      </c>
      <c r="S46" s="93">
        <v>0.65818060503643494</v>
      </c>
      <c r="T46" s="97">
        <v>555825.2111244743</v>
      </c>
      <c r="U46" s="96">
        <v>4.6689491240365086</v>
      </c>
    </row>
    <row r="47" spans="1:21" s="70" customFormat="1" x14ac:dyDescent="0.3">
      <c r="A47" s="79">
        <v>5478</v>
      </c>
      <c r="B47" s="74" t="s">
        <v>211</v>
      </c>
      <c r="C47" s="76">
        <v>74</v>
      </c>
      <c r="D47" s="75">
        <v>483</v>
      </c>
      <c r="E47" s="106">
        <v>14419.224183171484</v>
      </c>
      <c r="F47" s="97">
        <v>238277.55178255931</v>
      </c>
      <c r="G47" s="107">
        <v>104985.80474669527</v>
      </c>
      <c r="H47" s="107">
        <v>-10360.331855416773</v>
      </c>
      <c r="I47" s="107">
        <v>0</v>
      </c>
      <c r="J47" s="107">
        <v>0</v>
      </c>
      <c r="K47" s="107">
        <v>0</v>
      </c>
      <c r="L47" s="107">
        <v>332903.02467383782</v>
      </c>
      <c r="M47" s="93">
        <v>23.087443571504021</v>
      </c>
      <c r="N47" s="91">
        <v>281780.51487260277</v>
      </c>
      <c r="O47" s="92">
        <v>19.542002488696006</v>
      </c>
      <c r="P47" s="97">
        <v>3410.9204453101979</v>
      </c>
      <c r="Q47" s="93">
        <v>0.23655367320601375</v>
      </c>
      <c r="R47" s="97">
        <v>51122.50980123505</v>
      </c>
      <c r="S47" s="93">
        <v>3.5454410828080172</v>
      </c>
      <c r="T47" s="97">
        <v>54533.430246545249</v>
      </c>
      <c r="U47" s="96">
        <v>3.781994756014031</v>
      </c>
    </row>
    <row r="48" spans="1:21" s="70" customFormat="1" x14ac:dyDescent="0.3">
      <c r="A48" s="79">
        <v>5479</v>
      </c>
      <c r="B48" s="74" t="s">
        <v>212</v>
      </c>
      <c r="C48" s="76">
        <v>77</v>
      </c>
      <c r="D48" s="75">
        <v>481</v>
      </c>
      <c r="E48" s="106">
        <v>11432.82827744996</v>
      </c>
      <c r="F48" s="97">
        <v>231818.6599473083</v>
      </c>
      <c r="G48" s="107">
        <v>-38685.720886792289</v>
      </c>
      <c r="H48" s="107">
        <v>-246224.906680349</v>
      </c>
      <c r="I48" s="107">
        <v>0</v>
      </c>
      <c r="J48" s="107">
        <v>0</v>
      </c>
      <c r="K48" s="107">
        <v>0</v>
      </c>
      <c r="L48" s="107">
        <v>-53091.967619832983</v>
      </c>
      <c r="M48" s="93">
        <v>-4.6438174641834911</v>
      </c>
      <c r="N48" s="91">
        <v>-91040.018932919222</v>
      </c>
      <c r="O48" s="92">
        <v>-7.9630356306921879</v>
      </c>
      <c r="P48" s="97">
        <v>10009.312636353035</v>
      </c>
      <c r="Q48" s="93">
        <v>0.87548875863860753</v>
      </c>
      <c r="R48" s="97">
        <v>37948.051313086238</v>
      </c>
      <c r="S48" s="93">
        <v>3.3192181665086968</v>
      </c>
      <c r="T48" s="97">
        <v>47957.36394943927</v>
      </c>
      <c r="U48" s="96">
        <v>4.1947069251473037</v>
      </c>
    </row>
    <row r="49" spans="1:21" s="70" customFormat="1" x14ac:dyDescent="0.3">
      <c r="A49" s="79">
        <v>5480</v>
      </c>
      <c r="B49" s="74" t="s">
        <v>213</v>
      </c>
      <c r="C49" s="76">
        <v>71</v>
      </c>
      <c r="D49" s="75">
        <v>958</v>
      </c>
      <c r="E49" s="106">
        <v>36357.563103263608</v>
      </c>
      <c r="F49" s="97">
        <v>671919.58671559778</v>
      </c>
      <c r="G49" s="107">
        <v>551763.56082718133</v>
      </c>
      <c r="H49" s="107">
        <v>-199681.83305528809</v>
      </c>
      <c r="I49" s="107">
        <v>0</v>
      </c>
      <c r="J49" s="107">
        <v>0</v>
      </c>
      <c r="K49" s="107">
        <v>0</v>
      </c>
      <c r="L49" s="107">
        <v>1024001.314487491</v>
      </c>
      <c r="M49" s="93">
        <v>28.164740072900329</v>
      </c>
      <c r="N49" s="91">
        <v>805570.05408881558</v>
      </c>
      <c r="O49" s="92">
        <v>22.156877010728593</v>
      </c>
      <c r="P49" s="97">
        <v>-106888.35033171605</v>
      </c>
      <c r="Q49" s="93">
        <v>-2.9399206439697081</v>
      </c>
      <c r="R49" s="97">
        <v>218431.26039867545</v>
      </c>
      <c r="S49" s="93">
        <v>6.0078630621717366</v>
      </c>
      <c r="T49" s="97">
        <v>111542.9100669594</v>
      </c>
      <c r="U49" s="96">
        <v>3.0679424182020285</v>
      </c>
    </row>
    <row r="50" spans="1:21" s="70" customFormat="1" x14ac:dyDescent="0.3">
      <c r="A50" s="79">
        <v>5481</v>
      </c>
      <c r="B50" s="74" t="s">
        <v>214</v>
      </c>
      <c r="C50" s="76">
        <v>79</v>
      </c>
      <c r="D50" s="75">
        <v>222</v>
      </c>
      <c r="E50" s="106">
        <v>8490.8029228695668</v>
      </c>
      <c r="F50" s="97">
        <v>146222.41825121074</v>
      </c>
      <c r="G50" s="107">
        <v>125196.94373509739</v>
      </c>
      <c r="H50" s="107">
        <v>-1929.1702163684911</v>
      </c>
      <c r="I50" s="107">
        <v>0</v>
      </c>
      <c r="J50" s="107">
        <v>0</v>
      </c>
      <c r="K50" s="107">
        <v>0</v>
      </c>
      <c r="L50" s="107">
        <v>269490.19176993961</v>
      </c>
      <c r="M50" s="93">
        <v>31.739070405706958</v>
      </c>
      <c r="N50" s="91">
        <v>263493.39566991426</v>
      </c>
      <c r="O50" s="92">
        <v>31.032800792043769</v>
      </c>
      <c r="P50" s="97">
        <v>32346.529093304212</v>
      </c>
      <c r="Q50" s="93">
        <v>3.8095960284486643</v>
      </c>
      <c r="R50" s="97">
        <v>5996.7961000253563</v>
      </c>
      <c r="S50" s="93">
        <v>0.70626961366318797</v>
      </c>
      <c r="T50" s="97">
        <v>38343.325193329569</v>
      </c>
      <c r="U50" s="96">
        <v>4.5158656421118524</v>
      </c>
    </row>
    <row r="51" spans="1:21" s="70" customFormat="1" x14ac:dyDescent="0.3">
      <c r="A51" s="79">
        <v>5482</v>
      </c>
      <c r="B51" s="74" t="s">
        <v>215</v>
      </c>
      <c r="C51" s="76">
        <v>46</v>
      </c>
      <c r="D51" s="75">
        <v>1043</v>
      </c>
      <c r="E51" s="106">
        <v>39528.470478385294</v>
      </c>
      <c r="F51" s="97">
        <v>818662.83399263781</v>
      </c>
      <c r="G51" s="107">
        <v>654743.66737895785</v>
      </c>
      <c r="H51" s="107">
        <v>-155296.87659525743</v>
      </c>
      <c r="I51" s="107">
        <v>0</v>
      </c>
      <c r="J51" s="107">
        <v>0</v>
      </c>
      <c r="K51" s="107">
        <v>0</v>
      </c>
      <c r="L51" s="107">
        <v>1318109.6247763382</v>
      </c>
      <c r="M51" s="93">
        <v>33.34582919157215</v>
      </c>
      <c r="N51" s="91">
        <v>577726.32608652988</v>
      </c>
      <c r="O51" s="92">
        <v>14.615448538603044</v>
      </c>
      <c r="P51" s="97">
        <v>-585877.30200572335</v>
      </c>
      <c r="Q51" s="93">
        <v>-14.821653732493623</v>
      </c>
      <c r="R51" s="97">
        <v>740383.29868980835</v>
      </c>
      <c r="S51" s="93">
        <v>18.730380652969107</v>
      </c>
      <c r="T51" s="97">
        <v>154505.996684085</v>
      </c>
      <c r="U51" s="96">
        <v>3.9087269204754831</v>
      </c>
    </row>
    <row r="52" spans="1:21" s="70" customFormat="1" x14ac:dyDescent="0.3">
      <c r="A52" s="79">
        <v>5483</v>
      </c>
      <c r="B52" s="74" t="s">
        <v>118</v>
      </c>
      <c r="C52" s="76">
        <v>76</v>
      </c>
      <c r="D52" s="75">
        <v>316</v>
      </c>
      <c r="E52" s="106">
        <v>9701.8226700654559</v>
      </c>
      <c r="F52" s="97">
        <v>158401.28554453127</v>
      </c>
      <c r="G52" s="107">
        <v>75480.719988813638</v>
      </c>
      <c r="H52" s="107">
        <v>-17917.842811485723</v>
      </c>
      <c r="I52" s="107">
        <v>0</v>
      </c>
      <c r="J52" s="107">
        <v>0</v>
      </c>
      <c r="K52" s="107">
        <v>0</v>
      </c>
      <c r="L52" s="107">
        <v>215964.1627218592</v>
      </c>
      <c r="M52" s="93">
        <v>22.260163895615928</v>
      </c>
      <c r="N52" s="91">
        <v>183587.98314737811</v>
      </c>
      <c r="O52" s="92">
        <v>18.923040483292969</v>
      </c>
      <c r="P52" s="97">
        <v>5474.4970750252614</v>
      </c>
      <c r="Q52" s="93">
        <v>0.56427511213089676</v>
      </c>
      <c r="R52" s="97">
        <v>32376.179574481095</v>
      </c>
      <c r="S52" s="93">
        <v>3.3371234123229612</v>
      </c>
      <c r="T52" s="97">
        <v>37850.676649506357</v>
      </c>
      <c r="U52" s="96">
        <v>3.9013985244538576</v>
      </c>
    </row>
    <row r="53" spans="1:21" s="70" customFormat="1" x14ac:dyDescent="0.3">
      <c r="A53" s="79">
        <v>5484</v>
      </c>
      <c r="B53" s="74" t="s">
        <v>119</v>
      </c>
      <c r="C53" s="76">
        <v>74</v>
      </c>
      <c r="D53" s="75">
        <v>902</v>
      </c>
      <c r="E53" s="106">
        <v>26878.347670371742</v>
      </c>
      <c r="F53" s="97">
        <v>535746.90172595438</v>
      </c>
      <c r="G53" s="107">
        <v>193926.26364321465</v>
      </c>
      <c r="H53" s="107">
        <v>-136966.33168042163</v>
      </c>
      <c r="I53" s="107">
        <v>0</v>
      </c>
      <c r="J53" s="107">
        <v>0</v>
      </c>
      <c r="K53" s="107">
        <v>0</v>
      </c>
      <c r="L53" s="107">
        <v>592706.83368874749</v>
      </c>
      <c r="M53" s="93">
        <v>22.051460936421098</v>
      </c>
      <c r="N53" s="91">
        <v>628454.41907352768</v>
      </c>
      <c r="O53" s="92">
        <v>23.381437980515408</v>
      </c>
      <c r="P53" s="97">
        <v>161717.65239249129</v>
      </c>
      <c r="Q53" s="93">
        <v>6.0166515581891291</v>
      </c>
      <c r="R53" s="97">
        <v>-35747.585384780192</v>
      </c>
      <c r="S53" s="93">
        <v>-1.3299770440943099</v>
      </c>
      <c r="T53" s="97">
        <v>125970.0670077111</v>
      </c>
      <c r="U53" s="96">
        <v>4.6866745140948192</v>
      </c>
    </row>
    <row r="54" spans="1:21" s="70" customFormat="1" x14ac:dyDescent="0.3">
      <c r="A54" s="79">
        <v>5485</v>
      </c>
      <c r="B54" s="74" t="s">
        <v>120</v>
      </c>
      <c r="C54" s="76">
        <v>70</v>
      </c>
      <c r="D54" s="75">
        <v>408</v>
      </c>
      <c r="E54" s="106">
        <v>14938.628620257758</v>
      </c>
      <c r="F54" s="97">
        <v>268523.98272508645</v>
      </c>
      <c r="G54" s="107">
        <v>213940.38777530513</v>
      </c>
      <c r="H54" s="107">
        <v>-51627.993999065431</v>
      </c>
      <c r="I54" s="107">
        <v>0</v>
      </c>
      <c r="J54" s="107">
        <v>0</v>
      </c>
      <c r="K54" s="107">
        <v>0</v>
      </c>
      <c r="L54" s="107">
        <v>430836.37650132616</v>
      </c>
      <c r="M54" s="93">
        <v>28.840423539084696</v>
      </c>
      <c r="N54" s="91">
        <v>386561.66818004171</v>
      </c>
      <c r="O54" s="92">
        <v>25.87665026064299</v>
      </c>
      <c r="P54" s="97">
        <v>9472.356581956934</v>
      </c>
      <c r="Q54" s="93">
        <v>0.63408474919255964</v>
      </c>
      <c r="R54" s="97">
        <v>44274.708321284445</v>
      </c>
      <c r="S54" s="93">
        <v>2.9637732784417068</v>
      </c>
      <c r="T54" s="97">
        <v>53747.064903241378</v>
      </c>
      <c r="U54" s="96">
        <v>3.5978580276342664</v>
      </c>
    </row>
    <row r="55" spans="1:21" s="70" customFormat="1" x14ac:dyDescent="0.3">
      <c r="A55" s="79">
        <v>5486</v>
      </c>
      <c r="B55" s="74" t="s">
        <v>0</v>
      </c>
      <c r="C55" s="76">
        <v>76</v>
      </c>
      <c r="D55" s="75">
        <v>1033</v>
      </c>
      <c r="E55" s="106">
        <v>29325.4355846002</v>
      </c>
      <c r="F55" s="97">
        <v>582107.96386079025</v>
      </c>
      <c r="G55" s="107">
        <v>133486.2371068215</v>
      </c>
      <c r="H55" s="107">
        <v>-316532.18239007302</v>
      </c>
      <c r="I55" s="107">
        <v>0</v>
      </c>
      <c r="J55" s="107">
        <v>0</v>
      </c>
      <c r="K55" s="107">
        <v>0</v>
      </c>
      <c r="L55" s="107">
        <v>399062.01857753872</v>
      </c>
      <c r="M55" s="93">
        <v>13.608050848086975</v>
      </c>
      <c r="N55" s="91">
        <v>317465.67207796656</v>
      </c>
      <c r="O55" s="92">
        <v>10.825608068535519</v>
      </c>
      <c r="P55" s="97">
        <v>38695.435570384718</v>
      </c>
      <c r="Q55" s="93">
        <v>1.3195178451400404</v>
      </c>
      <c r="R55" s="97">
        <v>81596.346499572159</v>
      </c>
      <c r="S55" s="93">
        <v>2.7824427795514559</v>
      </c>
      <c r="T55" s="97">
        <v>120291.78206995688</v>
      </c>
      <c r="U55" s="96">
        <v>4.1019606246914968</v>
      </c>
    </row>
    <row r="56" spans="1:21" s="70" customFormat="1" x14ac:dyDescent="0.3">
      <c r="A56" s="79">
        <v>5487</v>
      </c>
      <c r="B56" s="74" t="s">
        <v>1</v>
      </c>
      <c r="C56" s="76">
        <v>68</v>
      </c>
      <c r="D56" s="75">
        <v>462</v>
      </c>
      <c r="E56" s="106">
        <v>12942.67845162483</v>
      </c>
      <c r="F56" s="97">
        <v>225033.62395832245</v>
      </c>
      <c r="G56" s="107">
        <v>87808.665598705818</v>
      </c>
      <c r="H56" s="107">
        <v>-4932.511481371871</v>
      </c>
      <c r="I56" s="107">
        <v>0</v>
      </c>
      <c r="J56" s="107">
        <v>0</v>
      </c>
      <c r="K56" s="107">
        <v>0</v>
      </c>
      <c r="L56" s="107">
        <v>307909.77807565639</v>
      </c>
      <c r="M56" s="93">
        <v>23.790267155791177</v>
      </c>
      <c r="N56" s="91">
        <v>273804.09481911868</v>
      </c>
      <c r="O56" s="92">
        <v>21.155133834352903</v>
      </c>
      <c r="P56" s="97">
        <v>13676.195289511365</v>
      </c>
      <c r="Q56" s="93">
        <v>1.0566742688252793</v>
      </c>
      <c r="R56" s="97">
        <v>34105.683256537712</v>
      </c>
      <c r="S56" s="93">
        <v>2.6351333214382735</v>
      </c>
      <c r="T56" s="97">
        <v>47781.878546049076</v>
      </c>
      <c r="U56" s="96">
        <v>3.691807590263553</v>
      </c>
    </row>
    <row r="57" spans="1:21" s="70" customFormat="1" x14ac:dyDescent="0.3">
      <c r="A57" s="79">
        <v>5488</v>
      </c>
      <c r="B57" s="74" t="s">
        <v>2</v>
      </c>
      <c r="C57" s="76">
        <v>74</v>
      </c>
      <c r="D57" s="75">
        <v>53</v>
      </c>
      <c r="E57" s="106">
        <v>1621.0015781085763</v>
      </c>
      <c r="F57" s="97">
        <v>25652.757953263004</v>
      </c>
      <c r="G57" s="107">
        <v>13192.365141120601</v>
      </c>
      <c r="H57" s="107">
        <v>-8247.7801796529184</v>
      </c>
      <c r="I57" s="107">
        <v>0</v>
      </c>
      <c r="J57" s="107">
        <v>0</v>
      </c>
      <c r="K57" s="107">
        <v>0</v>
      </c>
      <c r="L57" s="107">
        <v>30597.342914730689</v>
      </c>
      <c r="M57" s="93">
        <v>18.875578733508949</v>
      </c>
      <c r="N57" s="91">
        <v>23558.63838482985</v>
      </c>
      <c r="O57" s="92">
        <v>14.53338399109928</v>
      </c>
      <c r="P57" s="97">
        <v>-1191.7467800346221</v>
      </c>
      <c r="Q57" s="93">
        <v>-0.73519162234572344</v>
      </c>
      <c r="R57" s="97">
        <v>7038.7045299008387</v>
      </c>
      <c r="S57" s="93">
        <v>4.3421947424096707</v>
      </c>
      <c r="T57" s="97">
        <v>5846.9577498662165</v>
      </c>
      <c r="U57" s="96">
        <v>3.607003120063947</v>
      </c>
    </row>
    <row r="58" spans="1:21" s="70" customFormat="1" x14ac:dyDescent="0.3">
      <c r="A58" s="79">
        <v>5489</v>
      </c>
      <c r="B58" s="74" t="s">
        <v>3</v>
      </c>
      <c r="C58" s="76">
        <v>61</v>
      </c>
      <c r="D58" s="75">
        <v>710</v>
      </c>
      <c r="E58" s="106">
        <v>48144.293841420164</v>
      </c>
      <c r="F58" s="97">
        <v>1179551.1721367994</v>
      </c>
      <c r="G58" s="107">
        <v>936138.54097031336</v>
      </c>
      <c r="H58" s="107">
        <v>0</v>
      </c>
      <c r="I58" s="107">
        <v>0</v>
      </c>
      <c r="J58" s="107">
        <v>0</v>
      </c>
      <c r="K58" s="107">
        <v>0</v>
      </c>
      <c r="L58" s="107">
        <v>2115689.7131071128</v>
      </c>
      <c r="M58" s="93">
        <v>43.944765709428964</v>
      </c>
      <c r="N58" s="91">
        <v>1761846.989567372</v>
      </c>
      <c r="O58" s="92">
        <v>36.595136183129462</v>
      </c>
      <c r="P58" s="97">
        <v>-75781.724326629628</v>
      </c>
      <c r="Q58" s="93">
        <v>-1.5740541252145659</v>
      </c>
      <c r="R58" s="97">
        <v>353842.72353974078</v>
      </c>
      <c r="S58" s="93">
        <v>7.3496295262994993</v>
      </c>
      <c r="T58" s="97">
        <v>278060.99921311112</v>
      </c>
      <c r="U58" s="96">
        <v>5.7755754010849332</v>
      </c>
    </row>
    <row r="59" spans="1:21" s="70" customFormat="1" x14ac:dyDescent="0.3">
      <c r="A59" s="79">
        <v>5490</v>
      </c>
      <c r="B59" s="74" t="s">
        <v>4</v>
      </c>
      <c r="C59" s="76">
        <v>81</v>
      </c>
      <c r="D59" s="75">
        <v>304</v>
      </c>
      <c r="E59" s="106">
        <v>7312.2358294171472</v>
      </c>
      <c r="F59" s="97">
        <v>132348.77237118492</v>
      </c>
      <c r="G59" s="107">
        <v>-35333.367896831391</v>
      </c>
      <c r="H59" s="107">
        <v>-30040.937475779476</v>
      </c>
      <c r="I59" s="107">
        <v>0</v>
      </c>
      <c r="J59" s="107">
        <v>0</v>
      </c>
      <c r="K59" s="107">
        <v>0</v>
      </c>
      <c r="L59" s="107">
        <v>66974.466998574062</v>
      </c>
      <c r="M59" s="93">
        <v>9.1592323553263384</v>
      </c>
      <c r="N59" s="91">
        <v>44778.871859736755</v>
      </c>
      <c r="O59" s="92">
        <v>6.1238276369029592</v>
      </c>
      <c r="P59" s="97">
        <v>10829.007817211072</v>
      </c>
      <c r="Q59" s="93">
        <v>1.4809434583121539</v>
      </c>
      <c r="R59" s="97">
        <v>22195.595138837307</v>
      </c>
      <c r="S59" s="93">
        <v>3.0354047184233801</v>
      </c>
      <c r="T59" s="97">
        <v>33024.60295604838</v>
      </c>
      <c r="U59" s="96">
        <v>4.5163481767355345</v>
      </c>
    </row>
    <row r="60" spans="1:21" s="70" customFormat="1" x14ac:dyDescent="0.3">
      <c r="A60" s="79">
        <v>5491</v>
      </c>
      <c r="B60" s="74" t="s">
        <v>141</v>
      </c>
      <c r="C60" s="76">
        <v>76</v>
      </c>
      <c r="D60" s="75">
        <v>402</v>
      </c>
      <c r="E60" s="106">
        <v>8762.2913674140127</v>
      </c>
      <c r="F60" s="97">
        <v>196797.62121534615</v>
      </c>
      <c r="G60" s="107">
        <v>-62679.244772159698</v>
      </c>
      <c r="H60" s="107">
        <v>-152046.19539390746</v>
      </c>
      <c r="I60" s="107">
        <v>0</v>
      </c>
      <c r="J60" s="107">
        <v>0</v>
      </c>
      <c r="K60" s="107">
        <v>0</v>
      </c>
      <c r="L60" s="107">
        <v>-17927.818950721005</v>
      </c>
      <c r="M60" s="93">
        <v>-2.0460194941008889</v>
      </c>
      <c r="N60" s="91">
        <v>-53997.679048915277</v>
      </c>
      <c r="O60" s="92">
        <v>-6.1625066760193166</v>
      </c>
      <c r="P60" s="97">
        <v>-445.28392346494888</v>
      </c>
      <c r="Q60" s="93">
        <v>-5.0818205511963491E-2</v>
      </c>
      <c r="R60" s="97">
        <v>36069.860098194273</v>
      </c>
      <c r="S60" s="93">
        <v>4.1164871819184272</v>
      </c>
      <c r="T60" s="97">
        <v>35624.576174729322</v>
      </c>
      <c r="U60" s="96">
        <v>4.0656689764064637</v>
      </c>
    </row>
    <row r="61" spans="1:21" s="70" customFormat="1" x14ac:dyDescent="0.3">
      <c r="A61" s="79">
        <v>5492</v>
      </c>
      <c r="B61" s="74" t="s">
        <v>142</v>
      </c>
      <c r="C61" s="76">
        <v>64</v>
      </c>
      <c r="D61" s="75">
        <v>951</v>
      </c>
      <c r="E61" s="106">
        <v>200624.04329922574</v>
      </c>
      <c r="F61" s="97">
        <v>8385284.6401492897</v>
      </c>
      <c r="G61" s="107">
        <v>4148445.0573020643</v>
      </c>
      <c r="H61" s="107">
        <v>-145018.27976889</v>
      </c>
      <c r="I61" s="107">
        <v>0</v>
      </c>
      <c r="J61" s="107">
        <v>-3360629.4692173065</v>
      </c>
      <c r="K61" s="107">
        <v>0</v>
      </c>
      <c r="L61" s="107">
        <v>9028081.9484651573</v>
      </c>
      <c r="M61" s="93">
        <v>44.999999999999993</v>
      </c>
      <c r="N61" s="91">
        <v>9083006.3812500034</v>
      </c>
      <c r="O61" s="92">
        <v>45.273767948654722</v>
      </c>
      <c r="P61" s="97">
        <v>78114.748849553609</v>
      </c>
      <c r="Q61" s="93">
        <v>0.38935886030891831</v>
      </c>
      <c r="R61" s="97">
        <v>-54924.432784846053</v>
      </c>
      <c r="S61" s="93">
        <v>-0.27376794865472648</v>
      </c>
      <c r="T61" s="97">
        <v>23190.316064707557</v>
      </c>
      <c r="U61" s="96">
        <v>0.11559091165419182</v>
      </c>
    </row>
    <row r="62" spans="1:21" s="70" customFormat="1" x14ac:dyDescent="0.3">
      <c r="A62" s="79">
        <v>5493</v>
      </c>
      <c r="B62" s="74" t="s">
        <v>143</v>
      </c>
      <c r="C62" s="76">
        <v>73</v>
      </c>
      <c r="D62" s="75">
        <v>371</v>
      </c>
      <c r="E62" s="106">
        <v>9029.1022333952533</v>
      </c>
      <c r="F62" s="97">
        <v>270632.06032144849</v>
      </c>
      <c r="G62" s="107">
        <v>-3501.367909444205</v>
      </c>
      <c r="H62" s="107">
        <v>-37480.138716475158</v>
      </c>
      <c r="I62" s="107">
        <v>0</v>
      </c>
      <c r="J62" s="107">
        <v>0</v>
      </c>
      <c r="K62" s="107">
        <v>0</v>
      </c>
      <c r="L62" s="107">
        <v>229650.55369552912</v>
      </c>
      <c r="M62" s="93">
        <v>25.434483712692728</v>
      </c>
      <c r="N62" s="91">
        <v>198159.55112891574</v>
      </c>
      <c r="O62" s="92">
        <v>21.94676126226571</v>
      </c>
      <c r="P62" s="97">
        <v>3650.755423685051</v>
      </c>
      <c r="Q62" s="93">
        <v>0.40433205088566609</v>
      </c>
      <c r="R62" s="97">
        <v>31491.002566613373</v>
      </c>
      <c r="S62" s="93">
        <v>3.4877224504270203</v>
      </c>
      <c r="T62" s="97">
        <v>35141.757990298422</v>
      </c>
      <c r="U62" s="96">
        <v>3.8920545013126859</v>
      </c>
    </row>
    <row r="63" spans="1:21" s="70" customFormat="1" x14ac:dyDescent="0.3">
      <c r="A63" s="79">
        <v>5494</v>
      </c>
      <c r="B63" s="74" t="s">
        <v>144</v>
      </c>
      <c r="C63" s="76">
        <v>75</v>
      </c>
      <c r="D63" s="75">
        <v>1116</v>
      </c>
      <c r="E63" s="106">
        <v>36109.793101786352</v>
      </c>
      <c r="F63" s="97">
        <v>686070.84908254643</v>
      </c>
      <c r="G63" s="107">
        <v>330059.1495704035</v>
      </c>
      <c r="H63" s="107">
        <v>-281161.39857724996</v>
      </c>
      <c r="I63" s="107">
        <v>0</v>
      </c>
      <c r="J63" s="107">
        <v>0</v>
      </c>
      <c r="K63" s="107">
        <v>0</v>
      </c>
      <c r="L63" s="107">
        <v>734968.60007569997</v>
      </c>
      <c r="M63" s="93">
        <v>20.353719502185157</v>
      </c>
      <c r="N63" s="91">
        <v>640606.47355776862</v>
      </c>
      <c r="O63" s="92">
        <v>17.740519081680304</v>
      </c>
      <c r="P63" s="97">
        <v>51614.949270785648</v>
      </c>
      <c r="Q63" s="93">
        <v>1.4293892276062987</v>
      </c>
      <c r="R63" s="97">
        <v>94362.126517931349</v>
      </c>
      <c r="S63" s="93">
        <v>2.6132004205048536</v>
      </c>
      <c r="T63" s="97">
        <v>145977.07578871699</v>
      </c>
      <c r="U63" s="96">
        <v>4.0425896481111518</v>
      </c>
    </row>
    <row r="64" spans="1:21" s="70" customFormat="1" x14ac:dyDescent="0.3">
      <c r="A64" s="79">
        <v>5495</v>
      </c>
      <c r="B64" s="74" t="s">
        <v>145</v>
      </c>
      <c r="C64" s="76">
        <v>74</v>
      </c>
      <c r="D64" s="75">
        <v>3252</v>
      </c>
      <c r="E64" s="106">
        <v>94299.830390724397</v>
      </c>
      <c r="F64" s="97">
        <v>1658207.7846645934</v>
      </c>
      <c r="G64" s="107">
        <v>49962.48067441443</v>
      </c>
      <c r="H64" s="107">
        <v>-466986.98148664483</v>
      </c>
      <c r="I64" s="107">
        <v>0</v>
      </c>
      <c r="J64" s="107">
        <v>0</v>
      </c>
      <c r="K64" s="107">
        <v>0</v>
      </c>
      <c r="L64" s="107">
        <v>1241183.283852363</v>
      </c>
      <c r="M64" s="93">
        <v>13.16209455212816</v>
      </c>
      <c r="N64" s="91">
        <v>1151580.07381801</v>
      </c>
      <c r="O64" s="92">
        <v>12.211899735625428</v>
      </c>
      <c r="P64" s="97">
        <v>380078.63108639274</v>
      </c>
      <c r="Q64" s="93">
        <v>4.0305335599392382</v>
      </c>
      <c r="R64" s="97">
        <v>89603.21003435296</v>
      </c>
      <c r="S64" s="93">
        <v>0.9501948165027303</v>
      </c>
      <c r="T64" s="97">
        <v>469681.8411207457</v>
      </c>
      <c r="U64" s="96">
        <v>4.9807283764419683</v>
      </c>
    </row>
    <row r="65" spans="1:21" s="70" customFormat="1" x14ac:dyDescent="0.3">
      <c r="A65" s="79">
        <v>5496</v>
      </c>
      <c r="B65" s="74" t="s">
        <v>146</v>
      </c>
      <c r="C65" s="76">
        <v>71</v>
      </c>
      <c r="D65" s="75">
        <v>1703</v>
      </c>
      <c r="E65" s="106">
        <v>51558.769172625769</v>
      </c>
      <c r="F65" s="97">
        <v>896213.58865922852</v>
      </c>
      <c r="G65" s="107">
        <v>283747.29856562475</v>
      </c>
      <c r="H65" s="107">
        <v>-198996.05914871139</v>
      </c>
      <c r="I65" s="107">
        <v>0</v>
      </c>
      <c r="J65" s="107">
        <v>0</v>
      </c>
      <c r="K65" s="107">
        <v>0</v>
      </c>
      <c r="L65" s="107">
        <v>980964.82807614189</v>
      </c>
      <c r="M65" s="93">
        <v>19.02614906868196</v>
      </c>
      <c r="N65" s="91">
        <v>857675.36903343536</v>
      </c>
      <c r="O65" s="92">
        <v>16.634907752778613</v>
      </c>
      <c r="P65" s="97">
        <v>95628.348743570474</v>
      </c>
      <c r="Q65" s="93">
        <v>1.8547446007369524</v>
      </c>
      <c r="R65" s="97">
        <v>123289.45904270653</v>
      </c>
      <c r="S65" s="93">
        <v>2.3912413159033461</v>
      </c>
      <c r="T65" s="97">
        <v>218917.807786277</v>
      </c>
      <c r="U65" s="96">
        <v>4.2459859166402989</v>
      </c>
    </row>
    <row r="66" spans="1:21" s="70" customFormat="1" x14ac:dyDescent="0.3">
      <c r="A66" s="79">
        <v>5497</v>
      </c>
      <c r="B66" s="74" t="s">
        <v>147</v>
      </c>
      <c r="C66" s="76">
        <v>66</v>
      </c>
      <c r="D66" s="75">
        <v>859</v>
      </c>
      <c r="E66" s="106">
        <v>22156.343887552335</v>
      </c>
      <c r="F66" s="97">
        <v>520822.88341139583</v>
      </c>
      <c r="G66" s="107">
        <v>103553.95113964431</v>
      </c>
      <c r="H66" s="107">
        <v>-169907.87353043852</v>
      </c>
      <c r="I66" s="107">
        <v>0</v>
      </c>
      <c r="J66" s="107">
        <v>0</v>
      </c>
      <c r="K66" s="107">
        <v>0</v>
      </c>
      <c r="L66" s="107">
        <v>454468.96102060156</v>
      </c>
      <c r="M66" s="93">
        <v>20.511911321069853</v>
      </c>
      <c r="N66" s="91">
        <v>383694.75782711571</v>
      </c>
      <c r="O66" s="92">
        <v>17.317602569017691</v>
      </c>
      <c r="P66" s="97">
        <v>7673.4434215459705</v>
      </c>
      <c r="Q66" s="93">
        <v>0.34633166286324846</v>
      </c>
      <c r="R66" s="97">
        <v>70774.203193485853</v>
      </c>
      <c r="S66" s="93">
        <v>3.1943087520521622</v>
      </c>
      <c r="T66" s="97">
        <v>78447.64661503183</v>
      </c>
      <c r="U66" s="96">
        <v>3.5406404149154111</v>
      </c>
    </row>
    <row r="67" spans="1:21" s="70" customFormat="1" x14ac:dyDescent="0.3">
      <c r="A67" s="79">
        <v>5498</v>
      </c>
      <c r="B67" s="74" t="s">
        <v>148</v>
      </c>
      <c r="C67" s="76">
        <v>66</v>
      </c>
      <c r="D67" s="75">
        <v>2567</v>
      </c>
      <c r="E67" s="106">
        <v>72191.354511306432</v>
      </c>
      <c r="F67" s="97">
        <v>1316232.184529522</v>
      </c>
      <c r="G67" s="107">
        <v>193043.31838490255</v>
      </c>
      <c r="H67" s="107">
        <v>-622648.42470602796</v>
      </c>
      <c r="I67" s="107">
        <v>0</v>
      </c>
      <c r="J67" s="107">
        <v>0</v>
      </c>
      <c r="K67" s="107">
        <v>0</v>
      </c>
      <c r="L67" s="107">
        <v>886627.07820839656</v>
      </c>
      <c r="M67" s="93">
        <v>12.281624083802656</v>
      </c>
      <c r="N67" s="91">
        <v>690111.95517286216</v>
      </c>
      <c r="O67" s="92">
        <v>9.5594820161571921</v>
      </c>
      <c r="P67" s="97">
        <v>106475.46225377478</v>
      </c>
      <c r="Q67" s="93">
        <v>1.4749060046670666</v>
      </c>
      <c r="R67" s="97">
        <v>196515.1230355344</v>
      </c>
      <c r="S67" s="93">
        <v>2.7221420676454642</v>
      </c>
      <c r="T67" s="97">
        <v>302990.58528930915</v>
      </c>
      <c r="U67" s="96">
        <v>4.1970480723125307</v>
      </c>
    </row>
    <row r="68" spans="1:21" s="70" customFormat="1" x14ac:dyDescent="0.3">
      <c r="A68" s="79">
        <v>5499</v>
      </c>
      <c r="B68" s="74" t="s">
        <v>149</v>
      </c>
      <c r="C68" s="76">
        <v>68.5</v>
      </c>
      <c r="D68" s="75">
        <v>459</v>
      </c>
      <c r="E68" s="106">
        <v>18170.929734925092</v>
      </c>
      <c r="F68" s="97">
        <v>345892.40638224076</v>
      </c>
      <c r="G68" s="107">
        <v>297832.9321441417</v>
      </c>
      <c r="H68" s="107">
        <v>-92531.056905594</v>
      </c>
      <c r="I68" s="107">
        <v>0</v>
      </c>
      <c r="J68" s="107">
        <v>0</v>
      </c>
      <c r="K68" s="107">
        <v>0</v>
      </c>
      <c r="L68" s="107">
        <v>551194.2816207885</v>
      </c>
      <c r="M68" s="93">
        <v>30.333851358270124</v>
      </c>
      <c r="N68" s="91">
        <v>512994.36537261948</v>
      </c>
      <c r="O68" s="92">
        <v>28.231596998948731</v>
      </c>
      <c r="P68" s="97">
        <v>28427.983157631377</v>
      </c>
      <c r="Q68" s="93">
        <v>1.5644759829207808</v>
      </c>
      <c r="R68" s="97">
        <v>38199.916248169029</v>
      </c>
      <c r="S68" s="93">
        <v>2.1022543593213947</v>
      </c>
      <c r="T68" s="97">
        <v>66627.899405800403</v>
      </c>
      <c r="U68" s="96">
        <v>3.6667303422421753</v>
      </c>
    </row>
    <row r="69" spans="1:21" s="70" customFormat="1" x14ac:dyDescent="0.3">
      <c r="A69" s="79">
        <v>5500</v>
      </c>
      <c r="B69" s="74" t="s">
        <v>150</v>
      </c>
      <c r="C69" s="76">
        <v>76</v>
      </c>
      <c r="D69" s="75">
        <v>243</v>
      </c>
      <c r="E69" s="106">
        <v>7955.415990180255</v>
      </c>
      <c r="F69" s="97">
        <v>133100.50529323166</v>
      </c>
      <c r="G69" s="107">
        <v>79980.566463068681</v>
      </c>
      <c r="H69" s="107">
        <v>-12583.856605888561</v>
      </c>
      <c r="I69" s="107">
        <v>0</v>
      </c>
      <c r="J69" s="107">
        <v>0</v>
      </c>
      <c r="K69" s="107">
        <v>0</v>
      </c>
      <c r="L69" s="107">
        <v>200497.21515041179</v>
      </c>
      <c r="M69" s="93">
        <v>25.202606048243734</v>
      </c>
      <c r="N69" s="91">
        <v>175169.57642736504</v>
      </c>
      <c r="O69" s="92">
        <v>22.018908457280563</v>
      </c>
      <c r="P69" s="97">
        <v>5573.589746300624</v>
      </c>
      <c r="Q69" s="93">
        <v>0.70060318067343919</v>
      </c>
      <c r="R69" s="97">
        <v>25327.638723046752</v>
      </c>
      <c r="S69" s="93">
        <v>3.1836975909631691</v>
      </c>
      <c r="T69" s="97">
        <v>30901.228469347378</v>
      </c>
      <c r="U69" s="96">
        <v>3.8843007716366085</v>
      </c>
    </row>
    <row r="70" spans="1:21" s="70" customFormat="1" x14ac:dyDescent="0.3">
      <c r="A70" s="79">
        <v>5501</v>
      </c>
      <c r="B70" s="74" t="s">
        <v>151</v>
      </c>
      <c r="C70" s="76">
        <v>70</v>
      </c>
      <c r="D70" s="75">
        <v>978</v>
      </c>
      <c r="E70" s="106">
        <v>35478.338504060848</v>
      </c>
      <c r="F70" s="97">
        <v>733783.76114670304</v>
      </c>
      <c r="G70" s="107">
        <v>499335.23040127009</v>
      </c>
      <c r="H70" s="107">
        <v>-14195.840070230101</v>
      </c>
      <c r="I70" s="107">
        <v>0</v>
      </c>
      <c r="J70" s="107">
        <v>0</v>
      </c>
      <c r="K70" s="107">
        <v>0</v>
      </c>
      <c r="L70" s="107">
        <v>1218923.1514777429</v>
      </c>
      <c r="M70" s="93">
        <v>34.356827373362627</v>
      </c>
      <c r="N70" s="91">
        <v>1108424.3939229974</v>
      </c>
      <c r="O70" s="92">
        <v>31.242285875256734</v>
      </c>
      <c r="P70" s="97">
        <v>18151.814715740784</v>
      </c>
      <c r="Q70" s="93">
        <v>0.51163091286428553</v>
      </c>
      <c r="R70" s="97">
        <v>110498.75755474553</v>
      </c>
      <c r="S70" s="93">
        <v>3.1145414981058894</v>
      </c>
      <c r="T70" s="97">
        <v>128650.57227048631</v>
      </c>
      <c r="U70" s="96">
        <v>3.6261724109701747</v>
      </c>
    </row>
    <row r="71" spans="1:21" s="70" customFormat="1" x14ac:dyDescent="0.3">
      <c r="A71" s="79">
        <v>5503</v>
      </c>
      <c r="B71" s="74" t="s">
        <v>152</v>
      </c>
      <c r="C71" s="76">
        <v>67</v>
      </c>
      <c r="D71" s="75">
        <v>1252</v>
      </c>
      <c r="E71" s="106">
        <v>60503.014365584117</v>
      </c>
      <c r="F71" s="97">
        <v>1356591.6271679141</v>
      </c>
      <c r="G71" s="107">
        <v>1076211.0785635451</v>
      </c>
      <c r="H71" s="107">
        <v>0</v>
      </c>
      <c r="I71" s="107">
        <v>0</v>
      </c>
      <c r="J71" s="107">
        <v>0</v>
      </c>
      <c r="K71" s="107">
        <v>0</v>
      </c>
      <c r="L71" s="107">
        <v>2432802.705731459</v>
      </c>
      <c r="M71" s="93">
        <v>40.209611558053346</v>
      </c>
      <c r="N71" s="91">
        <v>2335068.5704954066</v>
      </c>
      <c r="O71" s="92">
        <v>38.594251790265545</v>
      </c>
      <c r="P71" s="97">
        <v>296451.62083919777</v>
      </c>
      <c r="Q71" s="93">
        <v>4.8997826628589953</v>
      </c>
      <c r="R71" s="97">
        <v>97734.135236052331</v>
      </c>
      <c r="S71" s="93">
        <v>1.6153597677878073</v>
      </c>
      <c r="T71" s="97">
        <v>394185.7560752501</v>
      </c>
      <c r="U71" s="96">
        <v>6.5151424306468027</v>
      </c>
    </row>
    <row r="72" spans="1:21" s="70" customFormat="1" x14ac:dyDescent="0.3">
      <c r="A72" s="79">
        <v>5511</v>
      </c>
      <c r="B72" s="74" t="s">
        <v>153</v>
      </c>
      <c r="C72" s="76">
        <v>70</v>
      </c>
      <c r="D72" s="75">
        <v>1060</v>
      </c>
      <c r="E72" s="106">
        <v>38282.443948652704</v>
      </c>
      <c r="F72" s="97">
        <v>701845.68555503699</v>
      </c>
      <c r="G72" s="107">
        <v>520927.46409371955</v>
      </c>
      <c r="H72" s="107">
        <v>-300471.97223231429</v>
      </c>
      <c r="I72" s="107">
        <v>0</v>
      </c>
      <c r="J72" s="107">
        <v>0</v>
      </c>
      <c r="K72" s="107">
        <v>0</v>
      </c>
      <c r="L72" s="107">
        <v>922301.17741644219</v>
      </c>
      <c r="M72" s="93">
        <v>24.092014048358614</v>
      </c>
      <c r="N72" s="91">
        <v>887885.00548534782</v>
      </c>
      <c r="O72" s="92">
        <v>23.193007392010969</v>
      </c>
      <c r="P72" s="97">
        <v>119763.17359431076</v>
      </c>
      <c r="Q72" s="93">
        <v>3.1284098203068265</v>
      </c>
      <c r="R72" s="97">
        <v>34416.171931094374</v>
      </c>
      <c r="S72" s="93">
        <v>0.89900665634764421</v>
      </c>
      <c r="T72" s="97">
        <v>154179.34552540514</v>
      </c>
      <c r="U72" s="96">
        <v>4.0274164766544711</v>
      </c>
    </row>
    <row r="73" spans="1:21" s="70" customFormat="1" x14ac:dyDescent="0.3">
      <c r="A73" s="79">
        <v>5512</v>
      </c>
      <c r="B73" s="74" t="s">
        <v>154</v>
      </c>
      <c r="C73" s="76">
        <v>79</v>
      </c>
      <c r="D73" s="75">
        <v>1157</v>
      </c>
      <c r="E73" s="106">
        <v>34876.604823032714</v>
      </c>
      <c r="F73" s="97">
        <v>707266.86919786618</v>
      </c>
      <c r="G73" s="107">
        <v>184643.51246003457</v>
      </c>
      <c r="H73" s="107">
        <v>-150113.40816821918</v>
      </c>
      <c r="I73" s="107">
        <v>0</v>
      </c>
      <c r="J73" s="107">
        <v>0</v>
      </c>
      <c r="K73" s="107">
        <v>0</v>
      </c>
      <c r="L73" s="107">
        <v>741796.97348968161</v>
      </c>
      <c r="M73" s="93">
        <v>21.269185382396927</v>
      </c>
      <c r="N73" s="91">
        <v>614771.61402442248</v>
      </c>
      <c r="O73" s="92">
        <v>17.627048766467766</v>
      </c>
      <c r="P73" s="97">
        <v>17352.938980415736</v>
      </c>
      <c r="Q73" s="93">
        <v>0.49755241567997333</v>
      </c>
      <c r="R73" s="97">
        <v>127025.35946525913</v>
      </c>
      <c r="S73" s="93">
        <v>3.6421366159291639</v>
      </c>
      <c r="T73" s="97">
        <v>144378.29844567485</v>
      </c>
      <c r="U73" s="96">
        <v>4.1396890316091373</v>
      </c>
    </row>
    <row r="74" spans="1:21" s="70" customFormat="1" x14ac:dyDescent="0.3">
      <c r="A74" s="79">
        <v>5513</v>
      </c>
      <c r="B74" s="74" t="s">
        <v>155</v>
      </c>
      <c r="C74" s="76">
        <v>66</v>
      </c>
      <c r="D74" s="75">
        <v>483</v>
      </c>
      <c r="E74" s="106">
        <v>18151.125539884855</v>
      </c>
      <c r="F74" s="97">
        <v>335692.43501133571</v>
      </c>
      <c r="G74" s="107">
        <v>278318.09855420736</v>
      </c>
      <c r="H74" s="107">
        <v>-32525.973701391817</v>
      </c>
      <c r="I74" s="107">
        <v>0</v>
      </c>
      <c r="J74" s="107">
        <v>0</v>
      </c>
      <c r="K74" s="107">
        <v>0</v>
      </c>
      <c r="L74" s="107">
        <v>581484.55986415129</v>
      </c>
      <c r="M74" s="93">
        <v>32.035730158243403</v>
      </c>
      <c r="N74" s="91">
        <v>755871.25135475339</v>
      </c>
      <c r="O74" s="92">
        <v>41.643216542898109</v>
      </c>
      <c r="P74" s="97">
        <v>283146.76436759951</v>
      </c>
      <c r="Q74" s="93">
        <v>15.599405323125527</v>
      </c>
      <c r="R74" s="97">
        <v>-174386.6914906021</v>
      </c>
      <c r="S74" s="93">
        <v>-9.6074863846547096</v>
      </c>
      <c r="T74" s="97">
        <v>108760.07287699741</v>
      </c>
      <c r="U74" s="96">
        <v>5.9919189384708176</v>
      </c>
    </row>
    <row r="75" spans="1:21" s="70" customFormat="1" x14ac:dyDescent="0.3">
      <c r="A75" s="79">
        <v>5514</v>
      </c>
      <c r="B75" s="74" t="s">
        <v>156</v>
      </c>
      <c r="C75" s="76">
        <v>69</v>
      </c>
      <c r="D75" s="75">
        <v>1240</v>
      </c>
      <c r="E75" s="106">
        <v>40194.90506781992</v>
      </c>
      <c r="F75" s="97">
        <v>765980.77410117234</v>
      </c>
      <c r="G75" s="107">
        <v>391858.25096811005</v>
      </c>
      <c r="H75" s="107">
        <v>-22463.581586835655</v>
      </c>
      <c r="I75" s="107">
        <v>0</v>
      </c>
      <c r="J75" s="107">
        <v>0</v>
      </c>
      <c r="K75" s="107">
        <v>0</v>
      </c>
      <c r="L75" s="107">
        <v>1135375.4434824467</v>
      </c>
      <c r="M75" s="93">
        <v>28.246750217888422</v>
      </c>
      <c r="N75" s="91">
        <v>1010886.7676613362</v>
      </c>
      <c r="O75" s="92">
        <v>25.149624460007821</v>
      </c>
      <c r="P75" s="97">
        <v>26567.750320425806</v>
      </c>
      <c r="Q75" s="93">
        <v>0.6609730829217948</v>
      </c>
      <c r="R75" s="97">
        <v>124488.67582111049</v>
      </c>
      <c r="S75" s="93">
        <v>3.0971257578805989</v>
      </c>
      <c r="T75" s="97">
        <v>151056.4261415363</v>
      </c>
      <c r="U75" s="96">
        <v>3.7580988408023939</v>
      </c>
    </row>
    <row r="76" spans="1:21" s="70" customFormat="1" x14ac:dyDescent="0.3">
      <c r="A76" s="79">
        <v>5515</v>
      </c>
      <c r="B76" s="74" t="s">
        <v>157</v>
      </c>
      <c r="C76" s="76">
        <v>73</v>
      </c>
      <c r="D76" s="75">
        <v>817</v>
      </c>
      <c r="E76" s="106">
        <v>25644.951441985697</v>
      </c>
      <c r="F76" s="97">
        <v>447254.93598600372</v>
      </c>
      <c r="G76" s="107">
        <v>237417.03454517602</v>
      </c>
      <c r="H76" s="107">
        <v>-51517.235487850106</v>
      </c>
      <c r="I76" s="107">
        <v>0</v>
      </c>
      <c r="J76" s="107">
        <v>0</v>
      </c>
      <c r="K76" s="107">
        <v>0</v>
      </c>
      <c r="L76" s="107">
        <v>633154.73504332965</v>
      </c>
      <c r="M76" s="93">
        <v>24.689254587814663</v>
      </c>
      <c r="N76" s="91">
        <v>539478.18952585477</v>
      </c>
      <c r="O76" s="92">
        <v>21.036428583078759</v>
      </c>
      <c r="P76" s="97">
        <v>732.1147350440491</v>
      </c>
      <c r="Q76" s="93">
        <v>2.8548103773962975E-2</v>
      </c>
      <c r="R76" s="97">
        <v>93676.545517474879</v>
      </c>
      <c r="S76" s="93">
        <v>3.6528260047359042</v>
      </c>
      <c r="T76" s="97">
        <v>94408.660252518923</v>
      </c>
      <c r="U76" s="96">
        <v>3.6813741085098668</v>
      </c>
    </row>
    <row r="77" spans="1:21" s="70" customFormat="1" x14ac:dyDescent="0.3">
      <c r="A77" s="79">
        <v>5516</v>
      </c>
      <c r="B77" s="74" t="s">
        <v>158</v>
      </c>
      <c r="C77" s="76">
        <v>70</v>
      </c>
      <c r="D77" s="75">
        <v>2739</v>
      </c>
      <c r="E77" s="106">
        <v>104910.81110371178</v>
      </c>
      <c r="F77" s="97">
        <v>1899009.2600586354</v>
      </c>
      <c r="G77" s="107">
        <v>1239289.8735289085</v>
      </c>
      <c r="H77" s="107">
        <v>-187642.90437966082</v>
      </c>
      <c r="I77" s="107">
        <v>0</v>
      </c>
      <c r="J77" s="107">
        <v>0</v>
      </c>
      <c r="K77" s="107">
        <v>0</v>
      </c>
      <c r="L77" s="107">
        <v>2950656.2292078831</v>
      </c>
      <c r="M77" s="93">
        <v>28.125378101318368</v>
      </c>
      <c r="N77" s="91">
        <v>2707821.0863539833</v>
      </c>
      <c r="O77" s="92">
        <v>25.810696322585002</v>
      </c>
      <c r="P77" s="97">
        <v>196122.06274017366</v>
      </c>
      <c r="Q77" s="93">
        <v>1.8694170855879961</v>
      </c>
      <c r="R77" s="97">
        <v>242835.14285389986</v>
      </c>
      <c r="S77" s="93">
        <v>2.3146817787333669</v>
      </c>
      <c r="T77" s="97">
        <v>438957.20559407352</v>
      </c>
      <c r="U77" s="96">
        <v>4.1840988643213635</v>
      </c>
    </row>
    <row r="78" spans="1:21" s="70" customFormat="1" x14ac:dyDescent="0.3">
      <c r="A78" s="79">
        <v>5518</v>
      </c>
      <c r="B78" s="74" t="s">
        <v>159</v>
      </c>
      <c r="C78" s="76">
        <v>74</v>
      </c>
      <c r="D78" s="75">
        <v>5677</v>
      </c>
      <c r="E78" s="106">
        <v>174645.54437485628</v>
      </c>
      <c r="F78" s="97">
        <v>3458887.4251710414</v>
      </c>
      <c r="G78" s="107">
        <v>-43293.369081359357</v>
      </c>
      <c r="H78" s="107">
        <v>-929440.71788887994</v>
      </c>
      <c r="I78" s="107">
        <v>0</v>
      </c>
      <c r="J78" s="107">
        <v>0</v>
      </c>
      <c r="K78" s="107">
        <v>0</v>
      </c>
      <c r="L78" s="107">
        <v>2486153.338200802</v>
      </c>
      <c r="M78" s="93">
        <v>14.235423795665602</v>
      </c>
      <c r="N78" s="91">
        <v>2498654.268017075</v>
      </c>
      <c r="O78" s="92">
        <v>14.307002660508791</v>
      </c>
      <c r="P78" s="97">
        <v>934021.25626063731</v>
      </c>
      <c r="Q78" s="93">
        <v>5.3480966812177568</v>
      </c>
      <c r="R78" s="97">
        <v>-12500.929816273041</v>
      </c>
      <c r="S78" s="93">
        <v>-7.1578864843189205E-2</v>
      </c>
      <c r="T78" s="97">
        <v>921520.32644436427</v>
      </c>
      <c r="U78" s="96">
        <v>5.2765178163745672</v>
      </c>
    </row>
    <row r="79" spans="1:21" s="70" customFormat="1" x14ac:dyDescent="0.3">
      <c r="A79" s="79">
        <v>5520</v>
      </c>
      <c r="B79" s="74" t="s">
        <v>160</v>
      </c>
      <c r="C79" s="76">
        <v>73</v>
      </c>
      <c r="D79" s="75">
        <v>943</v>
      </c>
      <c r="E79" s="106">
        <v>27965.495466072378</v>
      </c>
      <c r="F79" s="97">
        <v>503105.50921030995</v>
      </c>
      <c r="G79" s="107">
        <v>204490.8926950309</v>
      </c>
      <c r="H79" s="107">
        <v>-109620.20272082527</v>
      </c>
      <c r="I79" s="107">
        <v>0</v>
      </c>
      <c r="J79" s="107">
        <v>0</v>
      </c>
      <c r="K79" s="107">
        <v>0</v>
      </c>
      <c r="L79" s="107">
        <v>597976.19918451551</v>
      </c>
      <c r="M79" s="93">
        <v>21.3826427609687</v>
      </c>
      <c r="N79" s="91">
        <v>502379.65809180826</v>
      </c>
      <c r="O79" s="92">
        <v>17.964268099640616</v>
      </c>
      <c r="P79" s="97">
        <v>9563.0809767164137</v>
      </c>
      <c r="Q79" s="93">
        <v>0.34196000526142306</v>
      </c>
      <c r="R79" s="97">
        <v>95596.541092707252</v>
      </c>
      <c r="S79" s="93">
        <v>3.4183746613280848</v>
      </c>
      <c r="T79" s="97">
        <v>105159.62206942367</v>
      </c>
      <c r="U79" s="96">
        <v>3.7603346665895079</v>
      </c>
    </row>
    <row r="80" spans="1:21" s="70" customFormat="1" x14ac:dyDescent="0.3">
      <c r="A80" s="79">
        <v>5521</v>
      </c>
      <c r="B80" s="74" t="s">
        <v>161</v>
      </c>
      <c r="C80" s="76">
        <v>73</v>
      </c>
      <c r="D80" s="75">
        <v>1118</v>
      </c>
      <c r="E80" s="106">
        <v>40158.464629785725</v>
      </c>
      <c r="F80" s="97">
        <v>690228.07999781647</v>
      </c>
      <c r="G80" s="107">
        <v>514222.35483843792</v>
      </c>
      <c r="H80" s="107">
        <v>-19552.479928911933</v>
      </c>
      <c r="I80" s="107">
        <v>0</v>
      </c>
      <c r="J80" s="107">
        <v>0</v>
      </c>
      <c r="K80" s="107">
        <v>0</v>
      </c>
      <c r="L80" s="107">
        <v>1184897.9549073426</v>
      </c>
      <c r="M80" s="93">
        <v>29.505559184862314</v>
      </c>
      <c r="N80" s="91">
        <v>1067547.6177189811</v>
      </c>
      <c r="O80" s="92">
        <v>26.583377316850303</v>
      </c>
      <c r="P80" s="97">
        <v>36469.532025641616</v>
      </c>
      <c r="Q80" s="93">
        <v>0.90814059655537704</v>
      </c>
      <c r="R80" s="97">
        <v>117350.33718836145</v>
      </c>
      <c r="S80" s="93">
        <v>2.9221818680120091</v>
      </c>
      <c r="T80" s="97">
        <v>153819.86921400306</v>
      </c>
      <c r="U80" s="96">
        <v>3.8303224645673861</v>
      </c>
    </row>
    <row r="81" spans="1:21" s="70" customFormat="1" x14ac:dyDescent="0.3">
      <c r="A81" s="79">
        <v>5522</v>
      </c>
      <c r="B81" s="74" t="s">
        <v>162</v>
      </c>
      <c r="C81" s="76">
        <v>75</v>
      </c>
      <c r="D81" s="75">
        <v>696</v>
      </c>
      <c r="E81" s="106">
        <v>19077.442907662502</v>
      </c>
      <c r="F81" s="97">
        <v>380470.26549541083</v>
      </c>
      <c r="G81" s="107">
        <v>71350.401918827789</v>
      </c>
      <c r="H81" s="107">
        <v>-81390.525877465625</v>
      </c>
      <c r="I81" s="107">
        <v>0</v>
      </c>
      <c r="J81" s="107">
        <v>0</v>
      </c>
      <c r="K81" s="107">
        <v>0</v>
      </c>
      <c r="L81" s="107">
        <v>370430.14153677301</v>
      </c>
      <c r="M81" s="93">
        <v>19.417179929705821</v>
      </c>
      <c r="N81" s="91">
        <v>299184.95526413963</v>
      </c>
      <c r="O81" s="92">
        <v>15.682654992717669</v>
      </c>
      <c r="P81" s="97">
        <v>2378.7319253123783</v>
      </c>
      <c r="Q81" s="93">
        <v>0.12468819520654703</v>
      </c>
      <c r="R81" s="97">
        <v>71245.186272633378</v>
      </c>
      <c r="S81" s="93">
        <v>3.7345249369881524</v>
      </c>
      <c r="T81" s="97">
        <v>73623.91819794575</v>
      </c>
      <c r="U81" s="96">
        <v>3.8592131321946992</v>
      </c>
    </row>
    <row r="82" spans="1:21" s="70" customFormat="1" x14ac:dyDescent="0.3">
      <c r="A82" s="79">
        <v>5523</v>
      </c>
      <c r="B82" s="74" t="s">
        <v>163</v>
      </c>
      <c r="C82" s="76">
        <v>76</v>
      </c>
      <c r="D82" s="75">
        <v>2459</v>
      </c>
      <c r="E82" s="106">
        <v>75726.779741491802</v>
      </c>
      <c r="F82" s="97">
        <v>1501861.4936061518</v>
      </c>
      <c r="G82" s="107">
        <v>273937.15635379148</v>
      </c>
      <c r="H82" s="107">
        <v>-168988.160386084</v>
      </c>
      <c r="I82" s="107">
        <v>0</v>
      </c>
      <c r="J82" s="107">
        <v>0</v>
      </c>
      <c r="K82" s="107">
        <v>0</v>
      </c>
      <c r="L82" s="107">
        <v>1606810.4895738591</v>
      </c>
      <c r="M82" s="93">
        <v>21.218523949638708</v>
      </c>
      <c r="N82" s="91">
        <v>1375440.3921940878</v>
      </c>
      <c r="O82" s="92">
        <v>18.163196651031814</v>
      </c>
      <c r="P82" s="97">
        <v>111817.08964662324</v>
      </c>
      <c r="Q82" s="93">
        <v>1.4765858264187752</v>
      </c>
      <c r="R82" s="97">
        <v>231370.09737977129</v>
      </c>
      <c r="S82" s="93">
        <v>3.0553272986068922</v>
      </c>
      <c r="T82" s="97">
        <v>343187.18702639453</v>
      </c>
      <c r="U82" s="96">
        <v>4.5319131250256675</v>
      </c>
    </row>
    <row r="83" spans="1:21" s="70" customFormat="1" x14ac:dyDescent="0.3">
      <c r="A83" s="79">
        <v>5527</v>
      </c>
      <c r="B83" s="74" t="s">
        <v>164</v>
      </c>
      <c r="C83" s="76">
        <v>71</v>
      </c>
      <c r="D83" s="75">
        <v>1074</v>
      </c>
      <c r="E83" s="106">
        <v>37511.640609723618</v>
      </c>
      <c r="F83" s="97">
        <v>630192.55371783848</v>
      </c>
      <c r="G83" s="107">
        <v>467692.6241710466</v>
      </c>
      <c r="H83" s="107">
        <v>-12612.620812771262</v>
      </c>
      <c r="I83" s="107">
        <v>0</v>
      </c>
      <c r="J83" s="107">
        <v>0</v>
      </c>
      <c r="K83" s="107">
        <v>0</v>
      </c>
      <c r="L83" s="107">
        <v>1085272.5570761138</v>
      </c>
      <c r="M83" s="93">
        <v>28.931620676563895</v>
      </c>
      <c r="N83" s="91">
        <v>952952.16778710461</v>
      </c>
      <c r="O83" s="92">
        <v>25.404171939632096</v>
      </c>
      <c r="P83" s="97">
        <v>3484.4467096237772</v>
      </c>
      <c r="Q83" s="93">
        <v>9.2889744436305807E-2</v>
      </c>
      <c r="R83" s="97">
        <v>132320.38928900915</v>
      </c>
      <c r="S83" s="93">
        <v>3.5274487369317988</v>
      </c>
      <c r="T83" s="97">
        <v>135804.83599863292</v>
      </c>
      <c r="U83" s="96">
        <v>3.6203384813681043</v>
      </c>
    </row>
    <row r="84" spans="1:21" s="70" customFormat="1" x14ac:dyDescent="0.3">
      <c r="A84" s="79">
        <v>5529</v>
      </c>
      <c r="B84" s="74" t="s">
        <v>165</v>
      </c>
      <c r="C84" s="76">
        <v>71</v>
      </c>
      <c r="D84" s="75">
        <v>560</v>
      </c>
      <c r="E84" s="106">
        <v>18840.712731671894</v>
      </c>
      <c r="F84" s="97">
        <v>335240.57087922993</v>
      </c>
      <c r="G84" s="107">
        <v>222681.37920640607</v>
      </c>
      <c r="H84" s="107">
        <v>-135549.30147097472</v>
      </c>
      <c r="I84" s="107">
        <v>0</v>
      </c>
      <c r="J84" s="107">
        <v>0</v>
      </c>
      <c r="K84" s="107">
        <v>0</v>
      </c>
      <c r="L84" s="107">
        <v>422372.6486146613</v>
      </c>
      <c r="M84" s="93">
        <v>22.418082300285707</v>
      </c>
      <c r="N84" s="91">
        <v>417779.40506808157</v>
      </c>
      <c r="O84" s="92">
        <v>22.174288787163547</v>
      </c>
      <c r="P84" s="97">
        <v>73424.62605129568</v>
      </c>
      <c r="Q84" s="93">
        <v>3.897125713713915</v>
      </c>
      <c r="R84" s="97">
        <v>4593.2435465797316</v>
      </c>
      <c r="S84" s="93">
        <v>0.24379351312216174</v>
      </c>
      <c r="T84" s="97">
        <v>78017.869597875411</v>
      </c>
      <c r="U84" s="96">
        <v>4.1409192268360773</v>
      </c>
    </row>
    <row r="85" spans="1:21" s="70" customFormat="1" x14ac:dyDescent="0.3">
      <c r="A85" s="79">
        <v>5530</v>
      </c>
      <c r="B85" s="74" t="s">
        <v>166</v>
      </c>
      <c r="C85" s="76">
        <v>77.5</v>
      </c>
      <c r="D85" s="75">
        <v>534</v>
      </c>
      <c r="E85" s="106">
        <v>14958.642966039009</v>
      </c>
      <c r="F85" s="97">
        <v>242650.03978435963</v>
      </c>
      <c r="G85" s="107">
        <v>56375.167369562841</v>
      </c>
      <c r="H85" s="107">
        <v>-372433.96439273312</v>
      </c>
      <c r="I85" s="107">
        <v>0</v>
      </c>
      <c r="J85" s="107">
        <v>0</v>
      </c>
      <c r="K85" s="107">
        <v>0</v>
      </c>
      <c r="L85" s="107">
        <v>-73408.757238810649</v>
      </c>
      <c r="M85" s="93">
        <v>-4.9074476478563218</v>
      </c>
      <c r="N85" s="91">
        <v>-112075.31488032872</v>
      </c>
      <c r="O85" s="92">
        <v>-7.4923450699890477</v>
      </c>
      <c r="P85" s="97">
        <v>24287.313465310177</v>
      </c>
      <c r="Q85" s="93">
        <v>1.6236308012999767</v>
      </c>
      <c r="R85" s="97">
        <v>38666.557641518069</v>
      </c>
      <c r="S85" s="93">
        <v>2.5848974221327259</v>
      </c>
      <c r="T85" s="97">
        <v>62953.871106828243</v>
      </c>
      <c r="U85" s="96">
        <v>4.2085282234327028</v>
      </c>
    </row>
    <row r="86" spans="1:21" s="70" customFormat="1" x14ac:dyDescent="0.3">
      <c r="A86" s="79">
        <v>5531</v>
      </c>
      <c r="B86" s="74" t="s">
        <v>167</v>
      </c>
      <c r="C86" s="76">
        <v>78</v>
      </c>
      <c r="D86" s="75">
        <v>411</v>
      </c>
      <c r="E86" s="106">
        <v>12156.149346395632</v>
      </c>
      <c r="F86" s="97">
        <v>220549.21791150537</v>
      </c>
      <c r="G86" s="107">
        <v>70736.229681557015</v>
      </c>
      <c r="H86" s="107">
        <v>-73922.422218210384</v>
      </c>
      <c r="I86" s="107">
        <v>0</v>
      </c>
      <c r="J86" s="107">
        <v>0</v>
      </c>
      <c r="K86" s="107">
        <v>0</v>
      </c>
      <c r="L86" s="107">
        <v>217363.02537485203</v>
      </c>
      <c r="M86" s="93">
        <v>17.880911066570714</v>
      </c>
      <c r="N86" s="91">
        <v>166274.97624513606</v>
      </c>
      <c r="O86" s="92">
        <v>13.678260401961706</v>
      </c>
      <c r="P86" s="97">
        <v>-4247.0390188594392</v>
      </c>
      <c r="Q86" s="93">
        <v>-0.34937371184228749</v>
      </c>
      <c r="R86" s="97">
        <v>51088.049129715975</v>
      </c>
      <c r="S86" s="93">
        <v>4.2026506646090089</v>
      </c>
      <c r="T86" s="97">
        <v>46841.010110856536</v>
      </c>
      <c r="U86" s="96">
        <v>3.8532769527667217</v>
      </c>
    </row>
    <row r="87" spans="1:21" s="70" customFormat="1" x14ac:dyDescent="0.3">
      <c r="A87" s="79">
        <v>5533</v>
      </c>
      <c r="B87" s="74" t="s">
        <v>168</v>
      </c>
      <c r="C87" s="76">
        <v>71</v>
      </c>
      <c r="D87" s="75">
        <v>844</v>
      </c>
      <c r="E87" s="106">
        <v>24888.054313239103</v>
      </c>
      <c r="F87" s="97">
        <v>418387.54842490971</v>
      </c>
      <c r="G87" s="107">
        <v>190412.99409358611</v>
      </c>
      <c r="H87" s="107">
        <v>-50346.302313847787</v>
      </c>
      <c r="I87" s="107">
        <v>0</v>
      </c>
      <c r="J87" s="107">
        <v>0</v>
      </c>
      <c r="K87" s="107">
        <v>0</v>
      </c>
      <c r="L87" s="107">
        <v>558454.240204648</v>
      </c>
      <c r="M87" s="93">
        <v>22.438645993615516</v>
      </c>
      <c r="N87" s="91">
        <v>598919.49864437093</v>
      </c>
      <c r="O87" s="92">
        <v>24.06453678967496</v>
      </c>
      <c r="P87" s="97">
        <v>153155.28376002354</v>
      </c>
      <c r="Q87" s="93">
        <v>6.153766856678434</v>
      </c>
      <c r="R87" s="97">
        <v>-40465.258439722937</v>
      </c>
      <c r="S87" s="93">
        <v>-1.6258907960594413</v>
      </c>
      <c r="T87" s="97">
        <v>112690.0253203006</v>
      </c>
      <c r="U87" s="96">
        <v>4.5278760606189925</v>
      </c>
    </row>
    <row r="88" spans="1:21" s="70" customFormat="1" x14ac:dyDescent="0.3">
      <c r="A88" s="79">
        <v>5534</v>
      </c>
      <c r="B88" s="74" t="s">
        <v>169</v>
      </c>
      <c r="C88" s="76">
        <v>73</v>
      </c>
      <c r="D88" s="75">
        <v>271</v>
      </c>
      <c r="E88" s="106">
        <v>8475.5734403577553</v>
      </c>
      <c r="F88" s="97">
        <v>276328.37785744865</v>
      </c>
      <c r="G88" s="107">
        <v>77437.237553050887</v>
      </c>
      <c r="H88" s="107">
        <v>-65835.452676326226</v>
      </c>
      <c r="I88" s="107">
        <v>0</v>
      </c>
      <c r="J88" s="107">
        <v>0</v>
      </c>
      <c r="K88" s="107">
        <v>0</v>
      </c>
      <c r="L88" s="107">
        <v>287930.1627341733</v>
      </c>
      <c r="M88" s="93">
        <v>33.971761882582392</v>
      </c>
      <c r="N88" s="91">
        <v>408750.12962695083</v>
      </c>
      <c r="O88" s="92">
        <v>48.22684063837189</v>
      </c>
      <c r="P88" s="97">
        <v>179476.66885388386</v>
      </c>
      <c r="Q88" s="93">
        <v>21.175755259140097</v>
      </c>
      <c r="R88" s="97">
        <v>-120819.96689277753</v>
      </c>
      <c r="S88" s="93">
        <v>-14.255078755789496</v>
      </c>
      <c r="T88" s="97">
        <v>58656.70196110633</v>
      </c>
      <c r="U88" s="96">
        <v>6.9206765033506006</v>
      </c>
    </row>
    <row r="89" spans="1:21" s="70" customFormat="1" x14ac:dyDescent="0.3">
      <c r="A89" s="79">
        <v>5535</v>
      </c>
      <c r="B89" s="74" t="s">
        <v>29</v>
      </c>
      <c r="C89" s="76">
        <v>75</v>
      </c>
      <c r="D89" s="75">
        <v>777</v>
      </c>
      <c r="E89" s="106">
        <v>20391.02336538806</v>
      </c>
      <c r="F89" s="97">
        <v>343798.79684572376</v>
      </c>
      <c r="G89" s="107">
        <v>40008.277767244203</v>
      </c>
      <c r="H89" s="107">
        <v>0</v>
      </c>
      <c r="I89" s="107">
        <v>0</v>
      </c>
      <c r="J89" s="107">
        <v>0</v>
      </c>
      <c r="K89" s="107">
        <v>0</v>
      </c>
      <c r="L89" s="107">
        <v>383807.07461296796</v>
      </c>
      <c r="M89" s="93">
        <v>18.822354706554169</v>
      </c>
      <c r="N89" s="91">
        <v>322204.77358210622</v>
      </c>
      <c r="O89" s="92">
        <v>15.80130471180863</v>
      </c>
      <c r="P89" s="97">
        <v>22989.28759589545</v>
      </c>
      <c r="Q89" s="93">
        <v>1.1274219632800633</v>
      </c>
      <c r="R89" s="97">
        <v>61602.301030861738</v>
      </c>
      <c r="S89" s="93">
        <v>3.0210499947455376</v>
      </c>
      <c r="T89" s="97">
        <v>84591.588626757191</v>
      </c>
      <c r="U89" s="96">
        <v>4.1484719580256009</v>
      </c>
    </row>
    <row r="90" spans="1:21" s="70" customFormat="1" x14ac:dyDescent="0.3">
      <c r="A90" s="79">
        <v>5537</v>
      </c>
      <c r="B90" s="74" t="s">
        <v>30</v>
      </c>
      <c r="C90" s="76">
        <v>73</v>
      </c>
      <c r="D90" s="75">
        <v>1066</v>
      </c>
      <c r="E90" s="106">
        <v>29761.671579651465</v>
      </c>
      <c r="F90" s="97">
        <v>529399.51327597117</v>
      </c>
      <c r="G90" s="107">
        <v>137748.76221825153</v>
      </c>
      <c r="H90" s="107">
        <v>-89828.799952114132</v>
      </c>
      <c r="I90" s="107">
        <v>0</v>
      </c>
      <c r="J90" s="107">
        <v>0</v>
      </c>
      <c r="K90" s="107">
        <v>0</v>
      </c>
      <c r="L90" s="107">
        <v>577319.47554210864</v>
      </c>
      <c r="M90" s="93">
        <v>19.398086360741623</v>
      </c>
      <c r="N90" s="91">
        <v>481381.53268955252</v>
      </c>
      <c r="O90" s="92">
        <v>16.174546224704692</v>
      </c>
      <c r="P90" s="97">
        <v>20401.069685443039</v>
      </c>
      <c r="Q90" s="93">
        <v>0.68548131212467178</v>
      </c>
      <c r="R90" s="97">
        <v>95937.942852556123</v>
      </c>
      <c r="S90" s="93">
        <v>3.22354013603693</v>
      </c>
      <c r="T90" s="97">
        <v>116339.01253799917</v>
      </c>
      <c r="U90" s="96">
        <v>3.9090214481616021</v>
      </c>
    </row>
    <row r="91" spans="1:21" s="70" customFormat="1" x14ac:dyDescent="0.3">
      <c r="A91" s="79">
        <v>5539</v>
      </c>
      <c r="B91" s="74" t="s">
        <v>31</v>
      </c>
      <c r="C91" s="76">
        <v>75</v>
      </c>
      <c r="D91" s="75">
        <v>993</v>
      </c>
      <c r="E91" s="106">
        <v>22714.701624559038</v>
      </c>
      <c r="F91" s="97">
        <v>408727.37512907491</v>
      </c>
      <c r="G91" s="107">
        <v>-95135.318294976314</v>
      </c>
      <c r="H91" s="107">
        <v>-310964.39670487551</v>
      </c>
      <c r="I91" s="107">
        <v>0</v>
      </c>
      <c r="J91" s="107">
        <v>0</v>
      </c>
      <c r="K91" s="107">
        <v>0</v>
      </c>
      <c r="L91" s="107">
        <v>2627.6601292230771</v>
      </c>
      <c r="M91" s="93">
        <v>0.11568103216385912</v>
      </c>
      <c r="N91" s="91">
        <v>-86950.163539814588</v>
      </c>
      <c r="O91" s="92">
        <v>-3.8279245299794931</v>
      </c>
      <c r="P91" s="97">
        <v>924.74565807200406</v>
      </c>
      <c r="Q91" s="93">
        <v>4.0711327551499643E-2</v>
      </c>
      <c r="R91" s="97">
        <v>89577.823669037665</v>
      </c>
      <c r="S91" s="93">
        <v>3.9436055621433521</v>
      </c>
      <c r="T91" s="97">
        <v>90502.569327109668</v>
      </c>
      <c r="U91" s="96">
        <v>3.9843168896948518</v>
      </c>
    </row>
    <row r="92" spans="1:21" s="70" customFormat="1" x14ac:dyDescent="0.3">
      <c r="A92" s="79">
        <v>5540</v>
      </c>
      <c r="B92" s="74" t="s">
        <v>329</v>
      </c>
      <c r="C92" s="76">
        <v>74</v>
      </c>
      <c r="D92" s="75">
        <v>1698</v>
      </c>
      <c r="E92" s="106">
        <v>53947.571170202384</v>
      </c>
      <c r="F92" s="97">
        <v>993322.39149343316</v>
      </c>
      <c r="G92" s="107">
        <v>354700.95215511112</v>
      </c>
      <c r="H92" s="107">
        <v>-201170.82597425071</v>
      </c>
      <c r="I92" s="107">
        <v>0</v>
      </c>
      <c r="J92" s="107">
        <v>0</v>
      </c>
      <c r="K92" s="107">
        <v>0</v>
      </c>
      <c r="L92" s="107">
        <v>1146852.5176742936</v>
      </c>
      <c r="M92" s="93">
        <v>21.25864970002117</v>
      </c>
      <c r="N92" s="91">
        <v>987565.76418526378</v>
      </c>
      <c r="O92" s="92">
        <v>18.306028293090975</v>
      </c>
      <c r="P92" s="97">
        <v>68679.638405023434</v>
      </c>
      <c r="Q92" s="93">
        <v>1.2730811955990007</v>
      </c>
      <c r="R92" s="97">
        <v>159286.75348902983</v>
      </c>
      <c r="S92" s="93">
        <v>2.9526214069301959</v>
      </c>
      <c r="T92" s="97">
        <v>227966.39189405326</v>
      </c>
      <c r="U92" s="96">
        <v>4.2257026025291964</v>
      </c>
    </row>
    <row r="93" spans="1:21" s="70" customFormat="1" x14ac:dyDescent="0.3">
      <c r="A93" s="79">
        <v>5541</v>
      </c>
      <c r="B93" s="74" t="s">
        <v>328</v>
      </c>
      <c r="C93" s="76">
        <v>77</v>
      </c>
      <c r="D93" s="75">
        <v>1051</v>
      </c>
      <c r="E93" s="106">
        <v>31862.519625502398</v>
      </c>
      <c r="F93" s="97">
        <v>681971.8823507973</v>
      </c>
      <c r="G93" s="107">
        <v>213426.17842848052</v>
      </c>
      <c r="H93" s="107">
        <v>-76405.480909393911</v>
      </c>
      <c r="I93" s="107">
        <v>0</v>
      </c>
      <c r="J93" s="107">
        <v>0</v>
      </c>
      <c r="K93" s="107">
        <v>0</v>
      </c>
      <c r="L93" s="107">
        <v>818992.57986988395</v>
      </c>
      <c r="M93" s="93">
        <v>25.703949012694263</v>
      </c>
      <c r="N93" s="91">
        <v>735337.64288487099</v>
      </c>
      <c r="O93" s="92">
        <v>23.078452411413036</v>
      </c>
      <c r="P93" s="97">
        <v>48937.418836315082</v>
      </c>
      <c r="Q93" s="93">
        <v>1.5358929366385115</v>
      </c>
      <c r="R93" s="97">
        <v>83654.936985012959</v>
      </c>
      <c r="S93" s="93">
        <v>2.6254966012812275</v>
      </c>
      <c r="T93" s="97">
        <v>132592.35582132803</v>
      </c>
      <c r="U93" s="96">
        <v>4.1613895379197388</v>
      </c>
    </row>
    <row r="94" spans="1:21" s="70" customFormat="1" x14ac:dyDescent="0.3">
      <c r="A94" s="79">
        <v>5551</v>
      </c>
      <c r="B94" s="74" t="s">
        <v>32</v>
      </c>
      <c r="C94" s="76">
        <v>55</v>
      </c>
      <c r="D94" s="75">
        <v>495</v>
      </c>
      <c r="E94" s="106">
        <v>19047.582491988771</v>
      </c>
      <c r="F94" s="97">
        <v>321631.99190199381</v>
      </c>
      <c r="G94" s="107">
        <v>315144.92658397066</v>
      </c>
      <c r="H94" s="107">
        <v>-69488.603795646472</v>
      </c>
      <c r="I94" s="107">
        <v>0</v>
      </c>
      <c r="J94" s="107">
        <v>0</v>
      </c>
      <c r="K94" s="107">
        <v>0</v>
      </c>
      <c r="L94" s="107">
        <v>567288.31469031796</v>
      </c>
      <c r="M94" s="93">
        <v>29.782693679311478</v>
      </c>
      <c r="N94" s="91">
        <v>521067.35918933112</v>
      </c>
      <c r="O94" s="92">
        <v>27.356088858441066</v>
      </c>
      <c r="P94" s="97">
        <v>13441.087226332078</v>
      </c>
      <c r="Q94" s="93">
        <v>0.70565843366134617</v>
      </c>
      <c r="R94" s="97">
        <v>46220.955500986835</v>
      </c>
      <c r="S94" s="93">
        <v>2.4266048208704136</v>
      </c>
      <c r="T94" s="97">
        <v>59662.042727318913</v>
      </c>
      <c r="U94" s="96">
        <v>3.1322632545317597</v>
      </c>
    </row>
    <row r="95" spans="1:21" s="70" customFormat="1" x14ac:dyDescent="0.3">
      <c r="A95" s="79">
        <v>5552</v>
      </c>
      <c r="B95" s="74" t="s">
        <v>33</v>
      </c>
      <c r="C95" s="76">
        <v>70</v>
      </c>
      <c r="D95" s="75">
        <v>629</v>
      </c>
      <c r="E95" s="106">
        <v>15692.091452850933</v>
      </c>
      <c r="F95" s="97">
        <v>340950.66168519622</v>
      </c>
      <c r="G95" s="107">
        <v>30182.602772404614</v>
      </c>
      <c r="H95" s="107">
        <v>-190541.60194199922</v>
      </c>
      <c r="I95" s="107">
        <v>0</v>
      </c>
      <c r="J95" s="107">
        <v>0</v>
      </c>
      <c r="K95" s="107">
        <v>0</v>
      </c>
      <c r="L95" s="107">
        <v>180591.66251560161</v>
      </c>
      <c r="M95" s="93">
        <v>11.508450805185168</v>
      </c>
      <c r="N95" s="91">
        <v>125463.68983970329</v>
      </c>
      <c r="O95" s="92">
        <v>7.9953453124254574</v>
      </c>
      <c r="P95" s="97">
        <v>3041.2283004345163</v>
      </c>
      <c r="Q95" s="93">
        <v>0.19380643488933957</v>
      </c>
      <c r="R95" s="97">
        <v>55127.972675898316</v>
      </c>
      <c r="S95" s="93">
        <v>3.5131054927597103</v>
      </c>
      <c r="T95" s="97">
        <v>58169.200976332831</v>
      </c>
      <c r="U95" s="96">
        <v>3.7069119276490499</v>
      </c>
    </row>
    <row r="96" spans="1:21" s="70" customFormat="1" x14ac:dyDescent="0.3">
      <c r="A96" s="79">
        <v>5553</v>
      </c>
      <c r="B96" s="74" t="s">
        <v>34</v>
      </c>
      <c r="C96" s="76">
        <v>63</v>
      </c>
      <c r="D96" s="75">
        <v>1027</v>
      </c>
      <c r="E96" s="106">
        <v>32436.57923552873</v>
      </c>
      <c r="F96" s="97">
        <v>677476.77516091766</v>
      </c>
      <c r="G96" s="107">
        <v>366328.87927798502</v>
      </c>
      <c r="H96" s="107">
        <v>-347549.40821265976</v>
      </c>
      <c r="I96" s="107">
        <v>0</v>
      </c>
      <c r="J96" s="107">
        <v>0</v>
      </c>
      <c r="K96" s="107">
        <v>0</v>
      </c>
      <c r="L96" s="107">
        <v>696256.24622624286</v>
      </c>
      <c r="M96" s="93">
        <v>21.465156395518214</v>
      </c>
      <c r="N96" s="91">
        <v>640094.96672682266</v>
      </c>
      <c r="O96" s="92">
        <v>19.733738322989005</v>
      </c>
      <c r="P96" s="97">
        <v>58791.878161690038</v>
      </c>
      <c r="Q96" s="93">
        <v>1.8125178285536836</v>
      </c>
      <c r="R96" s="97">
        <v>56161.279499420198</v>
      </c>
      <c r="S96" s="93">
        <v>1.7314180725292114</v>
      </c>
      <c r="T96" s="97">
        <v>114953.15766111024</v>
      </c>
      <c r="U96" s="96">
        <v>3.5439359010828952</v>
      </c>
    </row>
    <row r="97" spans="1:21" s="70" customFormat="1" x14ac:dyDescent="0.3">
      <c r="A97" s="79">
        <v>5554</v>
      </c>
      <c r="B97" s="74" t="s">
        <v>35</v>
      </c>
      <c r="C97" s="76">
        <v>75</v>
      </c>
      <c r="D97" s="75">
        <v>960</v>
      </c>
      <c r="E97" s="106">
        <v>28589.300802312824</v>
      </c>
      <c r="F97" s="97">
        <v>529412.27065795776</v>
      </c>
      <c r="G97" s="107">
        <v>197921.98519755981</v>
      </c>
      <c r="H97" s="107">
        <v>-104536.26910613486</v>
      </c>
      <c r="I97" s="107">
        <v>0</v>
      </c>
      <c r="J97" s="107">
        <v>0</v>
      </c>
      <c r="K97" s="107">
        <v>0</v>
      </c>
      <c r="L97" s="107">
        <v>622797.98674938269</v>
      </c>
      <c r="M97" s="93">
        <v>21.784302843076155</v>
      </c>
      <c r="N97" s="91">
        <v>539353.89511446189</v>
      </c>
      <c r="O97" s="92">
        <v>18.865585375590197</v>
      </c>
      <c r="P97" s="97">
        <v>29805.599826538088</v>
      </c>
      <c r="Q97" s="93">
        <v>1.0425438534728653</v>
      </c>
      <c r="R97" s="97">
        <v>83444.091634920798</v>
      </c>
      <c r="S97" s="93">
        <v>2.9187174674859597</v>
      </c>
      <c r="T97" s="97">
        <v>113249.69146145889</v>
      </c>
      <c r="U97" s="96">
        <v>3.9612613209588248</v>
      </c>
    </row>
    <row r="98" spans="1:21" s="70" customFormat="1" x14ac:dyDescent="0.3">
      <c r="A98" s="79">
        <v>5555</v>
      </c>
      <c r="B98" s="74" t="s">
        <v>36</v>
      </c>
      <c r="C98" s="76">
        <v>71</v>
      </c>
      <c r="D98" s="75">
        <v>379</v>
      </c>
      <c r="E98" s="106">
        <v>10878.350194558334</v>
      </c>
      <c r="F98" s="97">
        <v>213511.51473244606</v>
      </c>
      <c r="G98" s="107">
        <v>73182.498119012831</v>
      </c>
      <c r="H98" s="107">
        <v>-102430.66860287363</v>
      </c>
      <c r="I98" s="107">
        <v>0</v>
      </c>
      <c r="J98" s="107">
        <v>0</v>
      </c>
      <c r="K98" s="107">
        <v>0</v>
      </c>
      <c r="L98" s="107">
        <v>184263.34424858523</v>
      </c>
      <c r="M98" s="93">
        <v>16.938537641558835</v>
      </c>
      <c r="N98" s="91">
        <v>154406.91504409016</v>
      </c>
      <c r="O98" s="92">
        <v>14.193964367991111</v>
      </c>
      <c r="P98" s="97">
        <v>11503.576186358283</v>
      </c>
      <c r="Q98" s="93">
        <v>1.0574743394556929</v>
      </c>
      <c r="R98" s="97">
        <v>29856.429204495071</v>
      </c>
      <c r="S98" s="93">
        <v>2.7445732735677257</v>
      </c>
      <c r="T98" s="97">
        <v>41360.005390853352</v>
      </c>
      <c r="U98" s="96">
        <v>3.8020476130234182</v>
      </c>
    </row>
    <row r="99" spans="1:21" s="70" customFormat="1" x14ac:dyDescent="0.3">
      <c r="A99" s="79">
        <v>5556</v>
      </c>
      <c r="B99" s="74" t="s">
        <v>37</v>
      </c>
      <c r="C99" s="76">
        <v>69</v>
      </c>
      <c r="D99" s="75">
        <v>427</v>
      </c>
      <c r="E99" s="106">
        <v>12518.249846476538</v>
      </c>
      <c r="F99" s="97">
        <v>223030.35446008376</v>
      </c>
      <c r="G99" s="107">
        <v>99981.984705437964</v>
      </c>
      <c r="H99" s="107">
        <v>-38296.53228508828</v>
      </c>
      <c r="I99" s="107">
        <v>0</v>
      </c>
      <c r="J99" s="107">
        <v>0</v>
      </c>
      <c r="K99" s="107">
        <v>0</v>
      </c>
      <c r="L99" s="107">
        <v>284715.80688043346</v>
      </c>
      <c r="M99" s="93">
        <v>22.744058504358044</v>
      </c>
      <c r="N99" s="91">
        <v>237431.0370434018</v>
      </c>
      <c r="O99" s="92">
        <v>18.96679168056632</v>
      </c>
      <c r="P99" s="97">
        <v>-3139.1994068810354</v>
      </c>
      <c r="Q99" s="93">
        <v>-0.25076983167615985</v>
      </c>
      <c r="R99" s="97">
        <v>47284.769837031665</v>
      </c>
      <c r="S99" s="93">
        <v>3.7772668237917237</v>
      </c>
      <c r="T99" s="97">
        <v>44145.570430150627</v>
      </c>
      <c r="U99" s="96">
        <v>3.5264969921155638</v>
      </c>
    </row>
    <row r="100" spans="1:21" s="70" customFormat="1" x14ac:dyDescent="0.3">
      <c r="A100" s="79">
        <v>5557</v>
      </c>
      <c r="B100" s="74" t="s">
        <v>38</v>
      </c>
      <c r="C100" s="76">
        <v>69</v>
      </c>
      <c r="D100" s="75">
        <v>200</v>
      </c>
      <c r="E100" s="106">
        <v>3860.8809178353217</v>
      </c>
      <c r="F100" s="97">
        <v>78678.252245586016</v>
      </c>
      <c r="G100" s="107">
        <v>-33824.434154928138</v>
      </c>
      <c r="H100" s="107">
        <v>-37118.406886838362</v>
      </c>
      <c r="I100" s="107">
        <v>0</v>
      </c>
      <c r="J100" s="107">
        <v>0</v>
      </c>
      <c r="K100" s="107">
        <v>0</v>
      </c>
      <c r="L100" s="107">
        <v>7735.4112038195162</v>
      </c>
      <c r="M100" s="93">
        <v>2.0035352989225386</v>
      </c>
      <c r="N100" s="91">
        <v>3240.4786855932907</v>
      </c>
      <c r="O100" s="92">
        <v>0.83931070513568917</v>
      </c>
      <c r="P100" s="97">
        <v>11689.036669362758</v>
      </c>
      <c r="Q100" s="93">
        <v>3.0275569016815065</v>
      </c>
      <c r="R100" s="97">
        <v>4494.9325182262255</v>
      </c>
      <c r="S100" s="93">
        <v>1.1642245937868494</v>
      </c>
      <c r="T100" s="97">
        <v>16183.969187588984</v>
      </c>
      <c r="U100" s="96">
        <v>4.1917814954683559</v>
      </c>
    </row>
    <row r="101" spans="1:21" s="70" customFormat="1" x14ac:dyDescent="0.3">
      <c r="A101" s="79">
        <v>5559</v>
      </c>
      <c r="B101" s="74" t="s">
        <v>39</v>
      </c>
      <c r="C101" s="76">
        <v>66</v>
      </c>
      <c r="D101" s="75">
        <v>408</v>
      </c>
      <c r="E101" s="106">
        <v>16528.506887618867</v>
      </c>
      <c r="F101" s="97">
        <v>429167.30645254045</v>
      </c>
      <c r="G101" s="107">
        <v>281333.58694455575</v>
      </c>
      <c r="H101" s="107">
        <v>-5951.1934622960007</v>
      </c>
      <c r="I101" s="107">
        <v>0</v>
      </c>
      <c r="J101" s="107">
        <v>0</v>
      </c>
      <c r="K101" s="107">
        <v>0</v>
      </c>
      <c r="L101" s="107">
        <v>704549.69993480016</v>
      </c>
      <c r="M101" s="93">
        <v>42.626336711791097</v>
      </c>
      <c r="N101" s="91">
        <v>738083.75998457125</v>
      </c>
      <c r="O101" s="92">
        <v>44.655198742570825</v>
      </c>
      <c r="P101" s="97">
        <v>106961.68541715472</v>
      </c>
      <c r="Q101" s="93">
        <v>6.4713459082790656</v>
      </c>
      <c r="R101" s="97">
        <v>-33534.060049771098</v>
      </c>
      <c r="S101" s="93">
        <v>-2.0288620307797256</v>
      </c>
      <c r="T101" s="97">
        <v>73427.625367383618</v>
      </c>
      <c r="U101" s="96">
        <v>4.44248387749934</v>
      </c>
    </row>
    <row r="102" spans="1:21" s="70" customFormat="1" x14ac:dyDescent="0.3">
      <c r="A102" s="79">
        <v>5560</v>
      </c>
      <c r="B102" s="74" t="s">
        <v>40</v>
      </c>
      <c r="C102" s="76">
        <v>68</v>
      </c>
      <c r="D102" s="75">
        <v>232</v>
      </c>
      <c r="E102" s="106">
        <v>6443.9890179186305</v>
      </c>
      <c r="F102" s="97">
        <v>107914.19805564021</v>
      </c>
      <c r="G102" s="107">
        <v>41894.739213810768</v>
      </c>
      <c r="H102" s="107">
        <v>-18728.372985412905</v>
      </c>
      <c r="I102" s="107">
        <v>0</v>
      </c>
      <c r="J102" s="107">
        <v>0</v>
      </c>
      <c r="K102" s="107">
        <v>0</v>
      </c>
      <c r="L102" s="107">
        <v>131080.56428403809</v>
      </c>
      <c r="M102" s="93">
        <v>20.341525089435414</v>
      </c>
      <c r="N102" s="91">
        <v>108393.73416068732</v>
      </c>
      <c r="O102" s="92">
        <v>16.820906097027745</v>
      </c>
      <c r="P102" s="97">
        <v>179.40678153308255</v>
      </c>
      <c r="Q102" s="93">
        <v>2.7840950851128213E-2</v>
      </c>
      <c r="R102" s="97">
        <v>22686.830123350766</v>
      </c>
      <c r="S102" s="93">
        <v>3.5206189924076678</v>
      </c>
      <c r="T102" s="97">
        <v>22866.236904883848</v>
      </c>
      <c r="U102" s="96">
        <v>3.5484599432587962</v>
      </c>
    </row>
    <row r="103" spans="1:21" s="70" customFormat="1" x14ac:dyDescent="0.3">
      <c r="A103" s="79">
        <v>5561</v>
      </c>
      <c r="B103" s="74" t="s">
        <v>41</v>
      </c>
      <c r="C103" s="76">
        <v>69</v>
      </c>
      <c r="D103" s="75">
        <v>3313</v>
      </c>
      <c r="E103" s="106">
        <v>110344.97467974227</v>
      </c>
      <c r="F103" s="97">
        <v>2187373.1663397797</v>
      </c>
      <c r="G103" s="107">
        <v>748766.8283894714</v>
      </c>
      <c r="H103" s="107">
        <v>-779319.03256513306</v>
      </c>
      <c r="I103" s="107">
        <v>0</v>
      </c>
      <c r="J103" s="107">
        <v>0</v>
      </c>
      <c r="K103" s="107">
        <v>0</v>
      </c>
      <c r="L103" s="107">
        <v>2156820.962164118</v>
      </c>
      <c r="M103" s="93">
        <v>19.546163913888496</v>
      </c>
      <c r="N103" s="91">
        <v>1996163.1465424923</v>
      </c>
      <c r="O103" s="92">
        <v>18.090204400662742</v>
      </c>
      <c r="P103" s="97">
        <v>332954.43709778367</v>
      </c>
      <c r="Q103" s="93">
        <v>3.0173955639042731</v>
      </c>
      <c r="R103" s="97">
        <v>160657.81562162563</v>
      </c>
      <c r="S103" s="93">
        <v>1.4559595132257532</v>
      </c>
      <c r="T103" s="97">
        <v>493612.2527194093</v>
      </c>
      <c r="U103" s="96">
        <v>4.4733550771300266</v>
      </c>
    </row>
    <row r="104" spans="1:21" s="70" customFormat="1" x14ac:dyDescent="0.3">
      <c r="A104" s="79">
        <v>5562</v>
      </c>
      <c r="B104" s="74" t="s">
        <v>42</v>
      </c>
      <c r="C104" s="76">
        <v>70</v>
      </c>
      <c r="D104" s="75">
        <v>123</v>
      </c>
      <c r="E104" s="106">
        <v>3644.7611236426787</v>
      </c>
      <c r="F104" s="97">
        <v>65703.712108655352</v>
      </c>
      <c r="G104" s="107">
        <v>29429.798246640079</v>
      </c>
      <c r="H104" s="107">
        <v>-20083.598333516438</v>
      </c>
      <c r="I104" s="107">
        <v>0</v>
      </c>
      <c r="J104" s="107">
        <v>0</v>
      </c>
      <c r="K104" s="107">
        <v>0</v>
      </c>
      <c r="L104" s="107">
        <v>75049.912021779004</v>
      </c>
      <c r="M104" s="93">
        <v>20.591174421541233</v>
      </c>
      <c r="N104" s="91">
        <v>63020.019534987492</v>
      </c>
      <c r="O104" s="92">
        <v>17.290576089113756</v>
      </c>
      <c r="P104" s="97">
        <v>1245.5413450124652</v>
      </c>
      <c r="Q104" s="93">
        <v>0.34173469886213981</v>
      </c>
      <c r="R104" s="97">
        <v>12029.892486791512</v>
      </c>
      <c r="S104" s="93">
        <v>3.3005983324274739</v>
      </c>
      <c r="T104" s="97">
        <v>13275.433831803977</v>
      </c>
      <c r="U104" s="96">
        <v>3.6423330312896138</v>
      </c>
    </row>
    <row r="105" spans="1:21" s="70" customFormat="1" x14ac:dyDescent="0.3">
      <c r="A105" s="79">
        <v>5563</v>
      </c>
      <c r="B105" s="74" t="s">
        <v>242</v>
      </c>
      <c r="C105" s="76">
        <v>78.5</v>
      </c>
      <c r="D105" s="75">
        <v>162</v>
      </c>
      <c r="E105" s="106">
        <v>4265.7939216448685</v>
      </c>
      <c r="F105" s="97">
        <v>80923.137440880048</v>
      </c>
      <c r="G105" s="107">
        <v>3071.3597678077203</v>
      </c>
      <c r="H105" s="107">
        <v>-21814.2362390823</v>
      </c>
      <c r="I105" s="107">
        <v>0</v>
      </c>
      <c r="J105" s="107">
        <v>0</v>
      </c>
      <c r="K105" s="107">
        <v>0</v>
      </c>
      <c r="L105" s="107">
        <v>62180.260969605471</v>
      </c>
      <c r="M105" s="93">
        <v>14.576480278172715</v>
      </c>
      <c r="N105" s="91">
        <v>45604.679799899714</v>
      </c>
      <c r="O105" s="92">
        <v>10.690783623770269</v>
      </c>
      <c r="P105" s="97">
        <v>735.91715087777368</v>
      </c>
      <c r="Q105" s="93">
        <v>0.17251587029173873</v>
      </c>
      <c r="R105" s="97">
        <v>16575.581169705758</v>
      </c>
      <c r="S105" s="93">
        <v>3.8856966544024467</v>
      </c>
      <c r="T105" s="97">
        <v>17311.498320583531</v>
      </c>
      <c r="U105" s="96">
        <v>4.0582125246941851</v>
      </c>
    </row>
    <row r="106" spans="1:21" s="70" customFormat="1" x14ac:dyDescent="0.3">
      <c r="A106" s="79">
        <v>5564</v>
      </c>
      <c r="B106" s="74" t="s">
        <v>243</v>
      </c>
      <c r="C106" s="76">
        <v>76</v>
      </c>
      <c r="D106" s="75">
        <v>101</v>
      </c>
      <c r="E106" s="106">
        <v>2061.10851675186</v>
      </c>
      <c r="F106" s="97">
        <v>47587.686025041083</v>
      </c>
      <c r="G106" s="107">
        <v>-21970.252133915485</v>
      </c>
      <c r="H106" s="107">
        <v>-9777.6207361066809</v>
      </c>
      <c r="I106" s="107">
        <v>0</v>
      </c>
      <c r="J106" s="107">
        <v>0</v>
      </c>
      <c r="K106" s="107">
        <v>0</v>
      </c>
      <c r="L106" s="107">
        <v>15839.813155018917</v>
      </c>
      <c r="M106" s="93">
        <v>7.685094222977245</v>
      </c>
      <c r="N106" s="91">
        <v>7440.5780831137472</v>
      </c>
      <c r="O106" s="92">
        <v>3.6099885195950261</v>
      </c>
      <c r="P106" s="97">
        <v>144.35022685866102</v>
      </c>
      <c r="Q106" s="93">
        <v>7.0035238652133305E-2</v>
      </c>
      <c r="R106" s="97">
        <v>8399.2350719051701</v>
      </c>
      <c r="S106" s="93">
        <v>4.0751057033822189</v>
      </c>
      <c r="T106" s="97">
        <v>8543.5852987638318</v>
      </c>
      <c r="U106" s="96">
        <v>4.1451409420343523</v>
      </c>
    </row>
    <row r="107" spans="1:21" s="70" customFormat="1" x14ac:dyDescent="0.3">
      <c r="A107" s="79">
        <v>5565</v>
      </c>
      <c r="B107" s="74" t="s">
        <v>244</v>
      </c>
      <c r="C107" s="76">
        <v>65</v>
      </c>
      <c r="D107" s="75">
        <v>500</v>
      </c>
      <c r="E107" s="106">
        <v>16373.539254890637</v>
      </c>
      <c r="F107" s="97">
        <v>276777.79966178711</v>
      </c>
      <c r="G107" s="107">
        <v>197455.67770386493</v>
      </c>
      <c r="H107" s="107">
        <v>-69597.480437570761</v>
      </c>
      <c r="I107" s="107">
        <v>0</v>
      </c>
      <c r="J107" s="107">
        <v>0</v>
      </c>
      <c r="K107" s="107">
        <v>0</v>
      </c>
      <c r="L107" s="107">
        <v>404635.99692808127</v>
      </c>
      <c r="M107" s="93">
        <v>24.712799757524625</v>
      </c>
      <c r="N107" s="91">
        <v>436989.363992973</v>
      </c>
      <c r="O107" s="92">
        <v>26.688754165502001</v>
      </c>
      <c r="P107" s="97">
        <v>99402.365098775277</v>
      </c>
      <c r="Q107" s="93">
        <v>6.0709150020258837</v>
      </c>
      <c r="R107" s="97">
        <v>-32353.367064891732</v>
      </c>
      <c r="S107" s="93">
        <v>-1.9759544079773748</v>
      </c>
      <c r="T107" s="97">
        <v>67048.998033883545</v>
      </c>
      <c r="U107" s="96">
        <v>4.0949605940485094</v>
      </c>
    </row>
    <row r="108" spans="1:21" s="70" customFormat="1" x14ac:dyDescent="0.3">
      <c r="A108" s="79">
        <v>5566</v>
      </c>
      <c r="B108" s="74" t="s">
        <v>245</v>
      </c>
      <c r="C108" s="76">
        <v>81</v>
      </c>
      <c r="D108" s="75">
        <v>390</v>
      </c>
      <c r="E108" s="106">
        <v>8230.1296103368277</v>
      </c>
      <c r="F108" s="97">
        <v>178000.69247315315</v>
      </c>
      <c r="G108" s="107">
        <v>-99948.965974472871</v>
      </c>
      <c r="H108" s="107">
        <v>-131545.55262489695</v>
      </c>
      <c r="I108" s="107">
        <v>0</v>
      </c>
      <c r="J108" s="107">
        <v>0</v>
      </c>
      <c r="K108" s="107">
        <v>0</v>
      </c>
      <c r="L108" s="107">
        <v>-53493.826126216678</v>
      </c>
      <c r="M108" s="93">
        <v>-6.4997550049551869</v>
      </c>
      <c r="N108" s="91">
        <v>-64652.666459527012</v>
      </c>
      <c r="O108" s="92">
        <v>-7.8556073258342067</v>
      </c>
      <c r="P108" s="97">
        <v>30372.414896050021</v>
      </c>
      <c r="Q108" s="93">
        <v>3.6903932664563461</v>
      </c>
      <c r="R108" s="97">
        <v>11158.840333310334</v>
      </c>
      <c r="S108" s="93">
        <v>1.3558523208790203</v>
      </c>
      <c r="T108" s="97">
        <v>41531.255229360351</v>
      </c>
      <c r="U108" s="96">
        <v>5.046245587335366</v>
      </c>
    </row>
    <row r="109" spans="1:21" s="70" customFormat="1" x14ac:dyDescent="0.3">
      <c r="A109" s="79">
        <v>5568</v>
      </c>
      <c r="B109" s="74" t="s">
        <v>99</v>
      </c>
      <c r="C109" s="76">
        <v>70</v>
      </c>
      <c r="D109" s="75">
        <v>4851</v>
      </c>
      <c r="E109" s="106">
        <v>94959.90141243668</v>
      </c>
      <c r="F109" s="97">
        <v>2380980.2047123155</v>
      </c>
      <c r="G109" s="107">
        <v>-1959387.5344562039</v>
      </c>
      <c r="H109" s="107">
        <v>-1030396.0846719004</v>
      </c>
      <c r="I109" s="107">
        <v>0</v>
      </c>
      <c r="J109" s="107">
        <v>0</v>
      </c>
      <c r="K109" s="107">
        <v>0</v>
      </c>
      <c r="L109" s="107">
        <v>-608803.41441578884</v>
      </c>
      <c r="M109" s="93">
        <v>-6.4111630842116192</v>
      </c>
      <c r="N109" s="91">
        <v>-991566.50946904009</v>
      </c>
      <c r="O109" s="92">
        <v>-10.441949651594488</v>
      </c>
      <c r="P109" s="97">
        <v>88860.681129431803</v>
      </c>
      <c r="Q109" s="93">
        <v>0.93577057060627833</v>
      </c>
      <c r="R109" s="97">
        <v>382763.09505325125</v>
      </c>
      <c r="S109" s="93">
        <v>4.0307865673828687</v>
      </c>
      <c r="T109" s="97">
        <v>471623.77618268307</v>
      </c>
      <c r="U109" s="96">
        <v>4.9665571379891471</v>
      </c>
    </row>
    <row r="110" spans="1:21" s="70" customFormat="1" x14ac:dyDescent="0.3">
      <c r="A110" s="79">
        <v>5571</v>
      </c>
      <c r="B110" s="74" t="s">
        <v>326</v>
      </c>
      <c r="C110" s="76">
        <v>73</v>
      </c>
      <c r="D110" s="75">
        <v>791</v>
      </c>
      <c r="E110" s="106">
        <v>20918.364858703466</v>
      </c>
      <c r="F110" s="97">
        <v>529200.57870070473</v>
      </c>
      <c r="G110" s="107">
        <v>63486.311980879458</v>
      </c>
      <c r="H110" s="107">
        <v>-131725.22894207723</v>
      </c>
      <c r="I110" s="107">
        <v>0</v>
      </c>
      <c r="J110" s="107">
        <v>0</v>
      </c>
      <c r="K110" s="107">
        <v>0</v>
      </c>
      <c r="L110" s="107">
        <v>460961.66173950688</v>
      </c>
      <c r="M110" s="93">
        <v>22.036218645823812</v>
      </c>
      <c r="N110" s="91">
        <v>384754.70881215658</v>
      </c>
      <c r="O110" s="92">
        <v>18.393154121320929</v>
      </c>
      <c r="P110" s="97">
        <v>3292.3686479803623</v>
      </c>
      <c r="Q110" s="93">
        <v>0.15739130042999094</v>
      </c>
      <c r="R110" s="97">
        <v>76206.952927350299</v>
      </c>
      <c r="S110" s="93">
        <v>3.6430645245028801</v>
      </c>
      <c r="T110" s="97">
        <v>79499.321575330658</v>
      </c>
      <c r="U110" s="96">
        <v>3.8004558249328708</v>
      </c>
    </row>
    <row r="111" spans="1:21" s="70" customFormat="1" x14ac:dyDescent="0.3">
      <c r="A111" s="79">
        <v>5581</v>
      </c>
      <c r="B111" s="74" t="s">
        <v>305</v>
      </c>
      <c r="C111" s="76">
        <v>69.5</v>
      </c>
      <c r="D111" s="75">
        <v>3564</v>
      </c>
      <c r="E111" s="106">
        <v>184548.02179729199</v>
      </c>
      <c r="F111" s="97">
        <v>3663841.7068851744</v>
      </c>
      <c r="G111" s="107">
        <v>2832430.7563631656</v>
      </c>
      <c r="H111" s="107">
        <v>-617654.45218800695</v>
      </c>
      <c r="I111" s="107">
        <v>0</v>
      </c>
      <c r="J111" s="107">
        <v>0</v>
      </c>
      <c r="K111" s="107">
        <v>0</v>
      </c>
      <c r="L111" s="107">
        <v>5878618.0110603338</v>
      </c>
      <c r="M111" s="93">
        <v>31.854137225688728</v>
      </c>
      <c r="N111" s="91">
        <v>5007731.6617667144</v>
      </c>
      <c r="O111" s="92">
        <v>27.135114280808814</v>
      </c>
      <c r="P111" s="97">
        <v>173395.37175487634</v>
      </c>
      <c r="Q111" s="93">
        <v>0.93956776163840028</v>
      </c>
      <c r="R111" s="97">
        <v>870886.34929361939</v>
      </c>
      <c r="S111" s="93">
        <v>4.7190229448799137</v>
      </c>
      <c r="T111" s="97">
        <v>1044281.7210484957</v>
      </c>
      <c r="U111" s="96">
        <v>5.6585907065183143</v>
      </c>
    </row>
    <row r="112" spans="1:21" s="70" customFormat="1" x14ac:dyDescent="0.3">
      <c r="A112" s="79">
        <v>5582</v>
      </c>
      <c r="B112" s="74" t="s">
        <v>306</v>
      </c>
      <c r="C112" s="76">
        <v>74.5</v>
      </c>
      <c r="D112" s="75">
        <v>4347</v>
      </c>
      <c r="E112" s="106">
        <v>157166.34883911733</v>
      </c>
      <c r="F112" s="97">
        <v>2937712.8365891525</v>
      </c>
      <c r="G112" s="107">
        <v>1175549.3569480749</v>
      </c>
      <c r="H112" s="107">
        <v>-333515.78266775247</v>
      </c>
      <c r="I112" s="107">
        <v>0</v>
      </c>
      <c r="J112" s="107">
        <v>0</v>
      </c>
      <c r="K112" s="107">
        <v>0</v>
      </c>
      <c r="L112" s="107">
        <v>3779746.410869475</v>
      </c>
      <c r="M112" s="93">
        <v>24.049336507388084</v>
      </c>
      <c r="N112" s="91">
        <v>5854332.7424979676</v>
      </c>
      <c r="O112" s="92">
        <v>37.249276233366793</v>
      </c>
      <c r="P112" s="97">
        <v>3460587.2414857587</v>
      </c>
      <c r="Q112" s="93">
        <v>22.018627187351498</v>
      </c>
      <c r="R112" s="97">
        <v>-2074586.3316284926</v>
      </c>
      <c r="S112" s="93">
        <v>-13.199939725978709</v>
      </c>
      <c r="T112" s="97">
        <v>1386000.9098572661</v>
      </c>
      <c r="U112" s="96">
        <v>8.8186874613727912</v>
      </c>
    </row>
    <row r="113" spans="1:21" s="70" customFormat="1" x14ac:dyDescent="0.3">
      <c r="A113" s="79">
        <v>5583</v>
      </c>
      <c r="B113" s="74" t="s">
        <v>307</v>
      </c>
      <c r="C113" s="76">
        <v>65</v>
      </c>
      <c r="D113" s="75">
        <v>7636</v>
      </c>
      <c r="E113" s="106">
        <v>270050.75773034274</v>
      </c>
      <c r="F113" s="97">
        <v>5114514.1184598822</v>
      </c>
      <c r="G113" s="107">
        <v>1360487.3564997753</v>
      </c>
      <c r="H113" s="107">
        <v>-2419719.8538751374</v>
      </c>
      <c r="I113" s="107">
        <v>0</v>
      </c>
      <c r="J113" s="107">
        <v>0</v>
      </c>
      <c r="K113" s="107">
        <v>0</v>
      </c>
      <c r="L113" s="107">
        <v>4055281.6210845201</v>
      </c>
      <c r="M113" s="93">
        <v>15.016738538959748</v>
      </c>
      <c r="N113" s="91">
        <v>5345041.0087423744</v>
      </c>
      <c r="O113" s="92">
        <v>19.792727314172645</v>
      </c>
      <c r="P113" s="97">
        <v>2709880.1075277226</v>
      </c>
      <c r="Q113" s="93">
        <v>10.034706550365076</v>
      </c>
      <c r="R113" s="97">
        <v>-1289759.3876578542</v>
      </c>
      <c r="S113" s="93">
        <v>-4.7759887752128964</v>
      </c>
      <c r="T113" s="97">
        <v>1420120.7198698684</v>
      </c>
      <c r="U113" s="96">
        <v>5.2587177751521796</v>
      </c>
    </row>
    <row r="114" spans="1:21" s="70" customFormat="1" x14ac:dyDescent="0.3">
      <c r="A114" s="79">
        <v>5584</v>
      </c>
      <c r="B114" s="74" t="s">
        <v>308</v>
      </c>
      <c r="C114" s="76">
        <v>66</v>
      </c>
      <c r="D114" s="75">
        <v>9297</v>
      </c>
      <c r="E114" s="106">
        <v>429750.53731110954</v>
      </c>
      <c r="F114" s="97">
        <v>9422799.594687175</v>
      </c>
      <c r="G114" s="107">
        <v>4722920.0887134876</v>
      </c>
      <c r="H114" s="107">
        <v>-3156642.5345070148</v>
      </c>
      <c r="I114" s="107">
        <v>0</v>
      </c>
      <c r="J114" s="107">
        <v>0</v>
      </c>
      <c r="K114" s="107">
        <v>0</v>
      </c>
      <c r="L114" s="107">
        <v>10989077.148893647</v>
      </c>
      <c r="M114" s="93">
        <v>25.570828177786122</v>
      </c>
      <c r="N114" s="91">
        <v>10349583.834406469</v>
      </c>
      <c r="O114" s="92">
        <v>24.08277113313785</v>
      </c>
      <c r="P114" s="97">
        <v>1712170.1974667697</v>
      </c>
      <c r="Q114" s="93">
        <v>3.9841025171942426</v>
      </c>
      <c r="R114" s="97">
        <v>639493.31448717788</v>
      </c>
      <c r="S114" s="93">
        <v>1.488057044648275</v>
      </c>
      <c r="T114" s="97">
        <v>2351663.5119539476</v>
      </c>
      <c r="U114" s="96">
        <v>5.472159561842517</v>
      </c>
    </row>
    <row r="115" spans="1:21" s="70" customFormat="1" x14ac:dyDescent="0.3">
      <c r="A115" s="79">
        <v>5585</v>
      </c>
      <c r="B115" s="74" t="s">
        <v>309</v>
      </c>
      <c r="C115" s="76">
        <v>53</v>
      </c>
      <c r="D115" s="75">
        <v>1448</v>
      </c>
      <c r="E115" s="106">
        <v>202676.43058513591</v>
      </c>
      <c r="F115" s="97">
        <v>7042482.9626288768</v>
      </c>
      <c r="G115" s="107">
        <v>4031452.4024047293</v>
      </c>
      <c r="H115" s="107">
        <v>0</v>
      </c>
      <c r="I115" s="107">
        <v>0</v>
      </c>
      <c r="J115" s="107">
        <v>-1953495.9887024898</v>
      </c>
      <c r="K115" s="107">
        <v>0</v>
      </c>
      <c r="L115" s="107">
        <v>9120439.376331117</v>
      </c>
      <c r="M115" s="93">
        <v>45.000000000000007</v>
      </c>
      <c r="N115" s="91">
        <v>9069577.3528301883</v>
      </c>
      <c r="O115" s="92">
        <v>44.749048158416414</v>
      </c>
      <c r="P115" s="97">
        <v>-59904.161012204422</v>
      </c>
      <c r="Q115" s="93">
        <v>-0.2955655023095603</v>
      </c>
      <c r="R115" s="97">
        <v>50862.023500928655</v>
      </c>
      <c r="S115" s="93">
        <v>0.25095184158359074</v>
      </c>
      <c r="T115" s="97">
        <v>-9042.1375112757669</v>
      </c>
      <c r="U115" s="96">
        <v>-4.4613660725969527E-2</v>
      </c>
    </row>
    <row r="116" spans="1:21" s="70" customFormat="1" x14ac:dyDescent="0.3">
      <c r="A116" s="79">
        <v>5586</v>
      </c>
      <c r="B116" s="74" t="s">
        <v>100</v>
      </c>
      <c r="C116" s="76">
        <v>79</v>
      </c>
      <c r="D116" s="75">
        <v>137053</v>
      </c>
      <c r="E116" s="106">
        <v>5439288.2631886061</v>
      </c>
      <c r="F116" s="97">
        <v>101770435.95522191</v>
      </c>
      <c r="G116" s="107">
        <v>-32687009.043686166</v>
      </c>
      <c r="H116" s="107">
        <v>-49086539.39605362</v>
      </c>
      <c r="I116" s="107">
        <v>0</v>
      </c>
      <c r="J116" s="107">
        <v>0</v>
      </c>
      <c r="K116" s="107">
        <v>0</v>
      </c>
      <c r="L116" s="107">
        <v>19996887.51548212</v>
      </c>
      <c r="M116" s="93">
        <v>3.676379435672636</v>
      </c>
      <c r="N116" s="91">
        <v>37416267.065279678</v>
      </c>
      <c r="O116" s="92">
        <v>6.8788902618934937</v>
      </c>
      <c r="P116" s="97">
        <v>50255147.011433534</v>
      </c>
      <c r="Q116" s="93">
        <v>9.2392873074119972</v>
      </c>
      <c r="R116" s="97">
        <v>-17419379.549797557</v>
      </c>
      <c r="S116" s="93">
        <v>-3.2025108262208577</v>
      </c>
      <c r="T116" s="97">
        <v>32835767.461635977</v>
      </c>
      <c r="U116" s="96">
        <v>6.0367764811911391</v>
      </c>
    </row>
    <row r="117" spans="1:21" s="70" customFormat="1" x14ac:dyDescent="0.3">
      <c r="A117" s="79">
        <v>5587</v>
      </c>
      <c r="B117" s="74" t="s">
        <v>101</v>
      </c>
      <c r="C117" s="76">
        <v>75</v>
      </c>
      <c r="D117" s="75">
        <v>7881</v>
      </c>
      <c r="E117" s="106">
        <v>388478.97500503011</v>
      </c>
      <c r="F117" s="97">
        <v>7956064.9923150679</v>
      </c>
      <c r="G117" s="107">
        <v>4756246.8180001006</v>
      </c>
      <c r="H117" s="107">
        <v>-2323811.3370415573</v>
      </c>
      <c r="I117" s="107">
        <v>0</v>
      </c>
      <c r="J117" s="107">
        <v>0</v>
      </c>
      <c r="K117" s="107">
        <v>0</v>
      </c>
      <c r="L117" s="107">
        <v>10388500.473273613</v>
      </c>
      <c r="M117" s="93">
        <v>26.741474163792521</v>
      </c>
      <c r="N117" s="91">
        <v>9485239.9044832122</v>
      </c>
      <c r="O117" s="92">
        <v>24.41635330293073</v>
      </c>
      <c r="P117" s="97">
        <v>1864862.079622746</v>
      </c>
      <c r="Q117" s="93">
        <v>4.8004195840935777</v>
      </c>
      <c r="R117" s="97">
        <v>903260.5687904004</v>
      </c>
      <c r="S117" s="93">
        <v>2.3251208608617873</v>
      </c>
      <c r="T117" s="97">
        <v>2768122.6484131464</v>
      </c>
      <c r="U117" s="96">
        <v>7.125540444955365</v>
      </c>
    </row>
    <row r="118" spans="1:21" s="70" customFormat="1" x14ac:dyDescent="0.3">
      <c r="A118" s="79">
        <v>5588</v>
      </c>
      <c r="B118" s="74" t="s">
        <v>102</v>
      </c>
      <c r="C118" s="76">
        <v>61.5</v>
      </c>
      <c r="D118" s="75">
        <v>1473</v>
      </c>
      <c r="E118" s="106">
        <v>151300.10607003345</v>
      </c>
      <c r="F118" s="97">
        <v>4698926.6759753097</v>
      </c>
      <c r="G118" s="107">
        <v>2930468.0295294374</v>
      </c>
      <c r="H118" s="107">
        <v>0</v>
      </c>
      <c r="I118" s="107">
        <v>0</v>
      </c>
      <c r="J118" s="107">
        <v>-820889.93235324253</v>
      </c>
      <c r="K118" s="107">
        <v>0</v>
      </c>
      <c r="L118" s="107">
        <v>6808504.7731515048</v>
      </c>
      <c r="M118" s="93">
        <v>45</v>
      </c>
      <c r="N118" s="91">
        <v>7053249.5767746195</v>
      </c>
      <c r="O118" s="92">
        <v>46.617611579927299</v>
      </c>
      <c r="P118" s="97">
        <v>535078.97240722738</v>
      </c>
      <c r="Q118" s="93">
        <v>3.5365406297835063</v>
      </c>
      <c r="R118" s="97">
        <v>-244744.80362311471</v>
      </c>
      <c r="S118" s="93">
        <v>-1.617611579927299</v>
      </c>
      <c r="T118" s="97">
        <v>290334.16878411267</v>
      </c>
      <c r="U118" s="96">
        <v>1.9189290498562073</v>
      </c>
    </row>
    <row r="119" spans="1:21" s="70" customFormat="1" x14ac:dyDescent="0.3">
      <c r="A119" s="79">
        <v>5589</v>
      </c>
      <c r="B119" s="74" t="s">
        <v>103</v>
      </c>
      <c r="C119" s="76">
        <v>73.5</v>
      </c>
      <c r="D119" s="75">
        <v>11871</v>
      </c>
      <c r="E119" s="106">
        <v>358556.35563219024</v>
      </c>
      <c r="F119" s="97">
        <v>7262013.330674056</v>
      </c>
      <c r="G119" s="107">
        <v>-2302707.180814716</v>
      </c>
      <c r="H119" s="107">
        <v>-2293236.2987740724</v>
      </c>
      <c r="I119" s="107">
        <v>0</v>
      </c>
      <c r="J119" s="107">
        <v>0</v>
      </c>
      <c r="K119" s="107">
        <v>0</v>
      </c>
      <c r="L119" s="107">
        <v>2666069.8510852675</v>
      </c>
      <c r="M119" s="93">
        <v>7.4355671269153056</v>
      </c>
      <c r="N119" s="91">
        <v>5915753.5700148186</v>
      </c>
      <c r="O119" s="92">
        <v>16.498811071371001</v>
      </c>
      <c r="P119" s="97">
        <v>5807813.9410340209</v>
      </c>
      <c r="Q119" s="93">
        <v>16.197771563117179</v>
      </c>
      <c r="R119" s="97">
        <v>-3249683.7189295511</v>
      </c>
      <c r="S119" s="93">
        <v>-9.0632439444556958</v>
      </c>
      <c r="T119" s="97">
        <v>2558130.2221044698</v>
      </c>
      <c r="U119" s="96">
        <v>7.1345276186614823</v>
      </c>
    </row>
    <row r="120" spans="1:21" s="70" customFormat="1" x14ac:dyDescent="0.3">
      <c r="A120" s="79">
        <v>5590</v>
      </c>
      <c r="B120" s="74" t="s">
        <v>104</v>
      </c>
      <c r="C120" s="76">
        <v>61</v>
      </c>
      <c r="D120" s="75">
        <v>17979</v>
      </c>
      <c r="E120" s="106">
        <v>1378453.3394308989</v>
      </c>
      <c r="F120" s="97">
        <v>37077576.156973526</v>
      </c>
      <c r="G120" s="107">
        <v>16587300.988781752</v>
      </c>
      <c r="H120" s="107">
        <v>-1103153.2360485422</v>
      </c>
      <c r="I120" s="107">
        <v>0</v>
      </c>
      <c r="J120" s="107">
        <v>0</v>
      </c>
      <c r="K120" s="107">
        <v>0</v>
      </c>
      <c r="L120" s="107">
        <v>52561723.909706734</v>
      </c>
      <c r="M120" s="93">
        <v>38.130941691074646</v>
      </c>
      <c r="N120" s="91">
        <v>45572118.726472817</v>
      </c>
      <c r="O120" s="92">
        <v>33.06032741397506</v>
      </c>
      <c r="P120" s="97">
        <v>2674537.7204294461</v>
      </c>
      <c r="Q120" s="93">
        <v>1.9402453778621493</v>
      </c>
      <c r="R120" s="97">
        <v>6989605.1832339168</v>
      </c>
      <c r="S120" s="93">
        <v>5.070614277099585</v>
      </c>
      <c r="T120" s="97">
        <v>9664142.9036633633</v>
      </c>
      <c r="U120" s="96">
        <v>7.0108596549617355</v>
      </c>
    </row>
    <row r="121" spans="1:21" s="70" customFormat="1" x14ac:dyDescent="0.3">
      <c r="A121" s="79">
        <v>5591</v>
      </c>
      <c r="B121" s="74" t="s">
        <v>312</v>
      </c>
      <c r="C121" s="76">
        <v>78.5</v>
      </c>
      <c r="D121" s="75">
        <v>20323</v>
      </c>
      <c r="E121" s="106">
        <v>499305.95719214383</v>
      </c>
      <c r="F121" s="97">
        <v>9592059.1897425428</v>
      </c>
      <c r="G121" s="107">
        <v>-13902007.859074334</v>
      </c>
      <c r="H121" s="107">
        <v>-5644800.2594781714</v>
      </c>
      <c r="I121" s="107">
        <v>315501.01179464126</v>
      </c>
      <c r="J121" s="107">
        <v>0</v>
      </c>
      <c r="K121" s="107">
        <v>0</v>
      </c>
      <c r="L121" s="107">
        <v>-9639247.9170153216</v>
      </c>
      <c r="M121" s="93">
        <v>-19.305293233875695</v>
      </c>
      <c r="N121" s="91">
        <v>-8910628.0604565069</v>
      </c>
      <c r="O121" s="92">
        <v>-17.846027935588005</v>
      </c>
      <c r="P121" s="97">
        <v>2381780.5075595696</v>
      </c>
      <c r="Q121" s="93">
        <v>4.770182436743907</v>
      </c>
      <c r="R121" s="97">
        <v>-728619.85655881464</v>
      </c>
      <c r="S121" s="93">
        <v>-1.4592652982876906</v>
      </c>
      <c r="T121" s="97">
        <v>1653160.6510007549</v>
      </c>
      <c r="U121" s="96">
        <v>3.3109171384562162</v>
      </c>
    </row>
    <row r="122" spans="1:21" s="70" customFormat="1" x14ac:dyDescent="0.3">
      <c r="A122" s="79">
        <v>5592</v>
      </c>
      <c r="B122" s="74" t="s">
        <v>187</v>
      </c>
      <c r="C122" s="76">
        <v>70</v>
      </c>
      <c r="D122" s="75">
        <v>3352</v>
      </c>
      <c r="E122" s="106">
        <v>108421.29433887996</v>
      </c>
      <c r="F122" s="97">
        <v>1912183.4807866244</v>
      </c>
      <c r="G122" s="107">
        <v>599557.26425959542</v>
      </c>
      <c r="H122" s="107">
        <v>-242511.60365071541</v>
      </c>
      <c r="I122" s="107">
        <v>0</v>
      </c>
      <c r="J122" s="107">
        <v>0</v>
      </c>
      <c r="K122" s="107">
        <v>0</v>
      </c>
      <c r="L122" s="107">
        <v>2269229.1413955046</v>
      </c>
      <c r="M122" s="93">
        <v>20.929736683486144</v>
      </c>
      <c r="N122" s="91">
        <v>2308791.8095412068</v>
      </c>
      <c r="O122" s="92">
        <v>21.29463426552428</v>
      </c>
      <c r="P122" s="97">
        <v>569425.41627840325</v>
      </c>
      <c r="Q122" s="93">
        <v>5.2519702863776532</v>
      </c>
      <c r="R122" s="97">
        <v>-39562.66814570222</v>
      </c>
      <c r="S122" s="93">
        <v>-0.36489758203813488</v>
      </c>
      <c r="T122" s="97">
        <v>529862.74813270103</v>
      </c>
      <c r="U122" s="96">
        <v>4.887072704339519</v>
      </c>
    </row>
    <row r="123" spans="1:21" s="70" customFormat="1" x14ac:dyDescent="0.3">
      <c r="A123" s="79">
        <v>5601</v>
      </c>
      <c r="B123" s="74" t="s">
        <v>249</v>
      </c>
      <c r="C123" s="76">
        <v>64</v>
      </c>
      <c r="D123" s="75">
        <v>2235</v>
      </c>
      <c r="E123" s="106">
        <v>98931.662304337049</v>
      </c>
      <c r="F123" s="97">
        <v>1870741.190729518</v>
      </c>
      <c r="G123" s="107">
        <v>1554072.4277332444</v>
      </c>
      <c r="H123" s="107">
        <v>-211280.69061111115</v>
      </c>
      <c r="I123" s="107">
        <v>0</v>
      </c>
      <c r="J123" s="107">
        <v>0</v>
      </c>
      <c r="K123" s="107">
        <v>0</v>
      </c>
      <c r="L123" s="107">
        <v>3213532.9278516513</v>
      </c>
      <c r="M123" s="93">
        <v>32.482350473057537</v>
      </c>
      <c r="N123" s="91">
        <v>2910046.1557666399</v>
      </c>
      <c r="O123" s="92">
        <v>29.414709992587145</v>
      </c>
      <c r="P123" s="97">
        <v>52127.852522430221</v>
      </c>
      <c r="Q123" s="93">
        <v>0.52690767857587084</v>
      </c>
      <c r="R123" s="97">
        <v>303486.77208501147</v>
      </c>
      <c r="S123" s="93">
        <v>3.0676404804703958</v>
      </c>
      <c r="T123" s="97">
        <v>355614.62460744171</v>
      </c>
      <c r="U123" s="96">
        <v>3.5945481590462669</v>
      </c>
    </row>
    <row r="124" spans="1:21" s="70" customFormat="1" x14ac:dyDescent="0.3">
      <c r="A124" s="79">
        <v>5604</v>
      </c>
      <c r="B124" s="74" t="s">
        <v>121</v>
      </c>
      <c r="C124" s="76">
        <v>68</v>
      </c>
      <c r="D124" s="75">
        <v>2066</v>
      </c>
      <c r="E124" s="106">
        <v>66345.494596653865</v>
      </c>
      <c r="F124" s="97">
        <v>1200258.6500724202</v>
      </c>
      <c r="G124" s="107">
        <v>492617.96195746958</v>
      </c>
      <c r="H124" s="107">
        <v>-293129.3006882621</v>
      </c>
      <c r="I124" s="107">
        <v>0</v>
      </c>
      <c r="J124" s="107">
        <v>0</v>
      </c>
      <c r="K124" s="107">
        <v>0</v>
      </c>
      <c r="L124" s="107">
        <v>1399747.3113416277</v>
      </c>
      <c r="M124" s="93">
        <v>21.097850273803278</v>
      </c>
      <c r="N124" s="91">
        <v>1427142.9178027981</v>
      </c>
      <c r="O124" s="92">
        <v>21.51077366261395</v>
      </c>
      <c r="P124" s="97">
        <v>332849.98742753791</v>
      </c>
      <c r="Q124" s="93">
        <v>5.0169192264085583</v>
      </c>
      <c r="R124" s="97">
        <v>-27395.606461170362</v>
      </c>
      <c r="S124" s="93">
        <v>-0.41292338881067081</v>
      </c>
      <c r="T124" s="97">
        <v>305454.38096636755</v>
      </c>
      <c r="U124" s="96">
        <v>4.6039958375978873</v>
      </c>
    </row>
    <row r="125" spans="1:21" s="70" customFormat="1" x14ac:dyDescent="0.3">
      <c r="A125" s="79">
        <v>5606</v>
      </c>
      <c r="B125" s="74" t="s">
        <v>122</v>
      </c>
      <c r="C125" s="76">
        <v>55.5</v>
      </c>
      <c r="D125" s="75">
        <v>9888</v>
      </c>
      <c r="E125" s="106">
        <v>766194.21454886417</v>
      </c>
      <c r="F125" s="97">
        <v>21275454.451302987</v>
      </c>
      <c r="G125" s="107">
        <v>11381072.927388363</v>
      </c>
      <c r="H125" s="107">
        <v>-1782068.6182607037</v>
      </c>
      <c r="I125" s="107">
        <v>0</v>
      </c>
      <c r="J125" s="107">
        <v>0</v>
      </c>
      <c r="K125" s="107">
        <v>0</v>
      </c>
      <c r="L125" s="107">
        <v>30874458.760430645</v>
      </c>
      <c r="M125" s="93">
        <v>40.295865166000439</v>
      </c>
      <c r="N125" s="91">
        <v>25920748.396808743</v>
      </c>
      <c r="O125" s="92">
        <v>33.830519605359981</v>
      </c>
      <c r="P125" s="97">
        <v>247206.04682375025</v>
      </c>
      <c r="Q125" s="93">
        <v>0.32264149497566408</v>
      </c>
      <c r="R125" s="97">
        <v>4953710.3636219017</v>
      </c>
      <c r="S125" s="93">
        <v>6.4653455606404586</v>
      </c>
      <c r="T125" s="97">
        <v>5200916.410445652</v>
      </c>
      <c r="U125" s="96">
        <v>6.7879870556161226</v>
      </c>
    </row>
    <row r="126" spans="1:21" s="70" customFormat="1" x14ac:dyDescent="0.3">
      <c r="A126" s="79">
        <v>5607</v>
      </c>
      <c r="B126" s="74" t="s">
        <v>251</v>
      </c>
      <c r="C126" s="76">
        <v>70</v>
      </c>
      <c r="D126" s="75">
        <v>2874</v>
      </c>
      <c r="E126" s="106">
        <v>92575.189935099028</v>
      </c>
      <c r="F126" s="97">
        <v>1894677.4503904097</v>
      </c>
      <c r="G126" s="107">
        <v>574602.4438576838</v>
      </c>
      <c r="H126" s="107">
        <v>-855264.05405792827</v>
      </c>
      <c r="I126" s="107">
        <v>0</v>
      </c>
      <c r="J126" s="107">
        <v>0</v>
      </c>
      <c r="K126" s="107">
        <v>0</v>
      </c>
      <c r="L126" s="107">
        <v>1614015.8401901652</v>
      </c>
      <c r="M126" s="93">
        <v>17.434647893476544</v>
      </c>
      <c r="N126" s="91">
        <v>1509862.4087442947</v>
      </c>
      <c r="O126" s="92">
        <v>16.309579378695332</v>
      </c>
      <c r="P126" s="97">
        <v>320064.15019524272</v>
      </c>
      <c r="Q126" s="93">
        <v>3.4573426251636925</v>
      </c>
      <c r="R126" s="97">
        <v>104153.43144587055</v>
      </c>
      <c r="S126" s="93">
        <v>1.1250685147812129</v>
      </c>
      <c r="T126" s="97">
        <v>424217.58164111327</v>
      </c>
      <c r="U126" s="96">
        <v>4.582411139944905</v>
      </c>
    </row>
    <row r="127" spans="1:21" s="70" customFormat="1" x14ac:dyDescent="0.3">
      <c r="A127" s="79">
        <v>5609</v>
      </c>
      <c r="B127" s="74" t="s">
        <v>106</v>
      </c>
      <c r="C127" s="76">
        <v>63.5</v>
      </c>
      <c r="D127" s="75">
        <v>357</v>
      </c>
      <c r="E127" s="106">
        <v>16813.365731887166</v>
      </c>
      <c r="F127" s="97">
        <v>470983.39349866949</v>
      </c>
      <c r="G127" s="107">
        <v>313487.40537021798</v>
      </c>
      <c r="H127" s="107">
        <v>-72736.763070584275</v>
      </c>
      <c r="I127" s="107">
        <v>0</v>
      </c>
      <c r="J127" s="107">
        <v>0</v>
      </c>
      <c r="K127" s="107">
        <v>0</v>
      </c>
      <c r="L127" s="107">
        <v>711734.0357983032</v>
      </c>
      <c r="M127" s="93">
        <v>42.331443159442692</v>
      </c>
      <c r="N127" s="91">
        <v>504016.91002977162</v>
      </c>
      <c r="O127" s="92">
        <v>29.977157344164887</v>
      </c>
      <c r="P127" s="97">
        <v>4797.1660251648764</v>
      </c>
      <c r="Q127" s="93">
        <v>0.28531860316741192</v>
      </c>
      <c r="R127" s="97">
        <v>207717.12576853158</v>
      </c>
      <c r="S127" s="93">
        <v>12.354285815277807</v>
      </c>
      <c r="T127" s="97">
        <v>212514.29179369647</v>
      </c>
      <c r="U127" s="96">
        <v>12.639604418445218</v>
      </c>
    </row>
    <row r="128" spans="1:21" s="70" customFormat="1" x14ac:dyDescent="0.3">
      <c r="A128" s="79">
        <v>5610</v>
      </c>
      <c r="B128" s="74" t="s">
        <v>107</v>
      </c>
      <c r="C128" s="76">
        <v>67</v>
      </c>
      <c r="D128" s="75">
        <v>398</v>
      </c>
      <c r="E128" s="106">
        <v>19930.262502969301</v>
      </c>
      <c r="F128" s="97">
        <v>424225.45220844261</v>
      </c>
      <c r="G128" s="107">
        <v>374705.69577001652</v>
      </c>
      <c r="H128" s="107">
        <v>-82204.142054116863</v>
      </c>
      <c r="I128" s="107">
        <v>0</v>
      </c>
      <c r="J128" s="107">
        <v>0</v>
      </c>
      <c r="K128" s="107">
        <v>0</v>
      </c>
      <c r="L128" s="107">
        <v>716727.00592434232</v>
      </c>
      <c r="M128" s="93">
        <v>35.961744398377142</v>
      </c>
      <c r="N128" s="91">
        <v>631407.19449468667</v>
      </c>
      <c r="O128" s="92">
        <v>31.680826802989511</v>
      </c>
      <c r="P128" s="97">
        <v>5189.2623010569996</v>
      </c>
      <c r="Q128" s="93">
        <v>0.26037099613132941</v>
      </c>
      <c r="R128" s="97">
        <v>85319.811429655645</v>
      </c>
      <c r="S128" s="93">
        <v>4.2809175953876331</v>
      </c>
      <c r="T128" s="97">
        <v>90509.07373071264</v>
      </c>
      <c r="U128" s="96">
        <v>4.5412885915189625</v>
      </c>
    </row>
    <row r="129" spans="1:21" s="70" customFormat="1" x14ac:dyDescent="0.3">
      <c r="A129" s="79">
        <v>5611</v>
      </c>
      <c r="B129" s="74" t="s">
        <v>248</v>
      </c>
      <c r="C129" s="76">
        <v>69</v>
      </c>
      <c r="D129" s="75">
        <v>3276</v>
      </c>
      <c r="E129" s="106">
        <v>113567.58195540008</v>
      </c>
      <c r="F129" s="97">
        <v>2093012.437554827</v>
      </c>
      <c r="G129" s="107">
        <v>927271.21838553576</v>
      </c>
      <c r="H129" s="107">
        <v>-466538.54260290851</v>
      </c>
      <c r="I129" s="107">
        <v>0</v>
      </c>
      <c r="J129" s="107">
        <v>0</v>
      </c>
      <c r="K129" s="107">
        <v>0</v>
      </c>
      <c r="L129" s="107">
        <v>2553745.1133374544</v>
      </c>
      <c r="M129" s="93">
        <v>22.48656763987767</v>
      </c>
      <c r="N129" s="91">
        <v>2216393.8727788911</v>
      </c>
      <c r="O129" s="92">
        <v>19.516078749033387</v>
      </c>
      <c r="P129" s="97">
        <v>135919.18174406089</v>
      </c>
      <c r="Q129" s="93">
        <v>1.196813204999281</v>
      </c>
      <c r="R129" s="97">
        <v>337351.24055856327</v>
      </c>
      <c r="S129" s="93">
        <v>2.9704888908442801</v>
      </c>
      <c r="T129" s="97">
        <v>473270.42230262415</v>
      </c>
      <c r="U129" s="96">
        <v>4.1673020958435609</v>
      </c>
    </row>
    <row r="130" spans="1:21" s="70" customFormat="1" x14ac:dyDescent="0.3">
      <c r="A130" s="79">
        <v>5613</v>
      </c>
      <c r="B130" s="74" t="s">
        <v>325</v>
      </c>
      <c r="C130" s="76">
        <v>61</v>
      </c>
      <c r="D130" s="75">
        <v>5296</v>
      </c>
      <c r="E130" s="106">
        <v>298875.94012258173</v>
      </c>
      <c r="F130" s="97">
        <v>6653080.9925071616</v>
      </c>
      <c r="G130" s="107">
        <v>4380272.1345917219</v>
      </c>
      <c r="H130" s="107">
        <v>-283060.72847952635</v>
      </c>
      <c r="I130" s="107">
        <v>0</v>
      </c>
      <c r="J130" s="107">
        <v>0</v>
      </c>
      <c r="K130" s="107">
        <v>0</v>
      </c>
      <c r="L130" s="107">
        <v>10750292.398619357</v>
      </c>
      <c r="M130" s="93">
        <v>35.969079325054423</v>
      </c>
      <c r="N130" s="91">
        <v>9055181.2300520707</v>
      </c>
      <c r="O130" s="92">
        <v>30.297457956428865</v>
      </c>
      <c r="P130" s="97">
        <v>182767.77252251771</v>
      </c>
      <c r="Q130" s="93">
        <v>0.61151718150198664</v>
      </c>
      <c r="R130" s="97">
        <v>1695111.1685672868</v>
      </c>
      <c r="S130" s="93">
        <v>5.6716213686255568</v>
      </c>
      <c r="T130" s="97">
        <v>1877878.9410898045</v>
      </c>
      <c r="U130" s="96">
        <v>6.2831385501275427</v>
      </c>
    </row>
    <row r="131" spans="1:21" s="70" customFormat="1" x14ac:dyDescent="0.3">
      <c r="A131" s="79">
        <v>5621</v>
      </c>
      <c r="B131" s="74" t="s">
        <v>321</v>
      </c>
      <c r="C131" s="76">
        <v>62</v>
      </c>
      <c r="D131" s="75">
        <v>521</v>
      </c>
      <c r="E131" s="106">
        <v>27113.641452056447</v>
      </c>
      <c r="F131" s="97">
        <v>571144.60392475314</v>
      </c>
      <c r="G131" s="107">
        <v>512279.43739788089</v>
      </c>
      <c r="H131" s="107">
        <v>-29926.29681162781</v>
      </c>
      <c r="I131" s="107">
        <v>0</v>
      </c>
      <c r="J131" s="107">
        <v>0</v>
      </c>
      <c r="K131" s="107">
        <v>0</v>
      </c>
      <c r="L131" s="107">
        <v>1053497.7445110062</v>
      </c>
      <c r="M131" s="93">
        <v>38.854896948233531</v>
      </c>
      <c r="N131" s="91">
        <v>913479.10902799538</v>
      </c>
      <c r="O131" s="92">
        <v>33.690757128408961</v>
      </c>
      <c r="P131" s="97">
        <v>-18199.207300226677</v>
      </c>
      <c r="Q131" s="93">
        <v>-0.67121959005054077</v>
      </c>
      <c r="R131" s="97">
        <v>140018.63548301079</v>
      </c>
      <c r="S131" s="93">
        <v>5.1641398198245705</v>
      </c>
      <c r="T131" s="97">
        <v>121819.42818278412</v>
      </c>
      <c r="U131" s="96">
        <v>4.4929202297740298</v>
      </c>
    </row>
    <row r="132" spans="1:21" s="70" customFormat="1" x14ac:dyDescent="0.3">
      <c r="A132" s="79">
        <v>5622</v>
      </c>
      <c r="B132" s="74" t="s">
        <v>124</v>
      </c>
      <c r="C132" s="76">
        <v>66</v>
      </c>
      <c r="D132" s="75">
        <v>516</v>
      </c>
      <c r="E132" s="106">
        <v>29158.790110337512</v>
      </c>
      <c r="F132" s="97">
        <v>719309.23920340627</v>
      </c>
      <c r="G132" s="107">
        <v>556379.35449025605</v>
      </c>
      <c r="H132" s="107">
        <v>0</v>
      </c>
      <c r="I132" s="107">
        <v>0</v>
      </c>
      <c r="J132" s="107">
        <v>0</v>
      </c>
      <c r="K132" s="107">
        <v>0</v>
      </c>
      <c r="L132" s="107">
        <v>1275688.5936936624</v>
      </c>
      <c r="M132" s="93">
        <v>43.749709396940972</v>
      </c>
      <c r="N132" s="91">
        <v>1279378.4546282422</v>
      </c>
      <c r="O132" s="92">
        <v>43.876253088246997</v>
      </c>
      <c r="P132" s="97">
        <v>232515.78271772401</v>
      </c>
      <c r="Q132" s="93">
        <v>7.9741231319227959</v>
      </c>
      <c r="R132" s="97">
        <v>-3689.8609345797449</v>
      </c>
      <c r="S132" s="93">
        <v>-0.12654369130602569</v>
      </c>
      <c r="T132" s="97">
        <v>228825.92178314427</v>
      </c>
      <c r="U132" s="96">
        <v>7.8475794406167703</v>
      </c>
    </row>
    <row r="133" spans="1:21" s="70" customFormat="1" x14ac:dyDescent="0.3">
      <c r="A133" s="79">
        <v>5623</v>
      </c>
      <c r="B133" s="74" t="s">
        <v>125</v>
      </c>
      <c r="C133" s="76">
        <v>53</v>
      </c>
      <c r="D133" s="75">
        <v>609</v>
      </c>
      <c r="E133" s="106">
        <v>81880.189661892306</v>
      </c>
      <c r="F133" s="97">
        <v>3511779.1221213229</v>
      </c>
      <c r="G133" s="107">
        <v>1665874.5327850976</v>
      </c>
      <c r="H133" s="107">
        <v>0</v>
      </c>
      <c r="I133" s="107">
        <v>0</v>
      </c>
      <c r="J133" s="107">
        <v>-1493045.1201212669</v>
      </c>
      <c r="K133" s="107">
        <v>0</v>
      </c>
      <c r="L133" s="107">
        <v>3684608.5347851533</v>
      </c>
      <c r="M133" s="93">
        <v>44.999999999999993</v>
      </c>
      <c r="N133" s="91">
        <v>3708108.4584905659</v>
      </c>
      <c r="O133" s="92">
        <v>45.287003777134011</v>
      </c>
      <c r="P133" s="97">
        <v>27677.687919708071</v>
      </c>
      <c r="Q133" s="93">
        <v>0.33802667084672727</v>
      </c>
      <c r="R133" s="97">
        <v>-23499.923705412541</v>
      </c>
      <c r="S133" s="93">
        <v>-0.28700377713401404</v>
      </c>
      <c r="T133" s="97">
        <v>4177.7642142955301</v>
      </c>
      <c r="U133" s="96">
        <v>5.1022893712713208E-2</v>
      </c>
    </row>
    <row r="134" spans="1:21" s="70" customFormat="1" x14ac:dyDescent="0.3">
      <c r="A134" s="79">
        <v>5624</v>
      </c>
      <c r="B134" s="74" t="s">
        <v>337</v>
      </c>
      <c r="C134" s="76">
        <v>62</v>
      </c>
      <c r="D134" s="75">
        <v>8227</v>
      </c>
      <c r="E134" s="106">
        <v>289553.83181056497</v>
      </c>
      <c r="F134" s="97">
        <v>5610045.9543854836</v>
      </c>
      <c r="G134" s="107">
        <v>1424300.0881353272</v>
      </c>
      <c r="H134" s="107">
        <v>-1205159.9683574766</v>
      </c>
      <c r="I134" s="107">
        <v>0</v>
      </c>
      <c r="J134" s="107">
        <v>0</v>
      </c>
      <c r="K134" s="107">
        <v>0</v>
      </c>
      <c r="L134" s="107">
        <v>5829186.0741633344</v>
      </c>
      <c r="M134" s="93">
        <v>20.131614345124493</v>
      </c>
      <c r="N134" s="91">
        <v>7159463.1970583042</v>
      </c>
      <c r="O134" s="92">
        <v>24.725845112428853</v>
      </c>
      <c r="P134" s="97">
        <v>2763730.6877449742</v>
      </c>
      <c r="Q134" s="93">
        <v>9.5447905850995323</v>
      </c>
      <c r="R134" s="97">
        <v>-1330277.1228949698</v>
      </c>
      <c r="S134" s="93">
        <v>-4.594230767304361</v>
      </c>
      <c r="T134" s="97">
        <v>1433453.5648500044</v>
      </c>
      <c r="U134" s="96">
        <v>4.9505598177951722</v>
      </c>
    </row>
    <row r="135" spans="1:21" s="70" customFormat="1" x14ac:dyDescent="0.3">
      <c r="A135" s="79">
        <v>5625</v>
      </c>
      <c r="B135" s="74" t="s">
        <v>252</v>
      </c>
      <c r="C135" s="76">
        <v>78</v>
      </c>
      <c r="D135" s="75">
        <v>369</v>
      </c>
      <c r="E135" s="106">
        <v>13709.117527407248</v>
      </c>
      <c r="F135" s="97">
        <v>273881.93523281103</v>
      </c>
      <c r="G135" s="107">
        <v>190861.63802065639</v>
      </c>
      <c r="H135" s="107">
        <v>-47292.212578588922</v>
      </c>
      <c r="I135" s="107">
        <v>0</v>
      </c>
      <c r="J135" s="107">
        <v>0</v>
      </c>
      <c r="K135" s="107">
        <v>0</v>
      </c>
      <c r="L135" s="107">
        <v>417451.36067487852</v>
      </c>
      <c r="M135" s="93">
        <v>30.450636945836255</v>
      </c>
      <c r="N135" s="91">
        <v>368303.88163467025</v>
      </c>
      <c r="O135" s="92">
        <v>26.865615594757113</v>
      </c>
      <c r="P135" s="97">
        <v>2871.086195568078</v>
      </c>
      <c r="Q135" s="93">
        <v>0.20942895775954992</v>
      </c>
      <c r="R135" s="97">
        <v>49147.479040208273</v>
      </c>
      <c r="S135" s="93">
        <v>3.5850213510791415</v>
      </c>
      <c r="T135" s="97">
        <v>52018.565235776354</v>
      </c>
      <c r="U135" s="96">
        <v>3.7944503088386914</v>
      </c>
    </row>
    <row r="136" spans="1:21" s="70" customFormat="1" x14ac:dyDescent="0.3">
      <c r="A136" s="79">
        <v>5627</v>
      </c>
      <c r="B136" s="74" t="s">
        <v>216</v>
      </c>
      <c r="C136" s="76">
        <v>79</v>
      </c>
      <c r="D136" s="75">
        <v>7543</v>
      </c>
      <c r="E136" s="106">
        <v>158855.14650550255</v>
      </c>
      <c r="F136" s="97">
        <v>2913091.1697025644</v>
      </c>
      <c r="G136" s="107">
        <v>-4108076.599652946</v>
      </c>
      <c r="H136" s="107">
        <v>-1396985.0774223681</v>
      </c>
      <c r="I136" s="107">
        <v>0</v>
      </c>
      <c r="J136" s="107">
        <v>0</v>
      </c>
      <c r="K136" s="107">
        <v>0</v>
      </c>
      <c r="L136" s="107">
        <v>-2591970.50737275</v>
      </c>
      <c r="M136" s="93">
        <v>-16.316566157225303</v>
      </c>
      <c r="N136" s="91">
        <v>-2437977.4475467969</v>
      </c>
      <c r="O136" s="92">
        <v>-15.34717320261543</v>
      </c>
      <c r="P136" s="97">
        <v>1020341.4027319625</v>
      </c>
      <c r="Q136" s="93">
        <v>6.4230931460355247</v>
      </c>
      <c r="R136" s="97">
        <v>-153993.0598259531</v>
      </c>
      <c r="S136" s="93">
        <v>-0.9693929546098714</v>
      </c>
      <c r="T136" s="97">
        <v>866348.34290600941</v>
      </c>
      <c r="U136" s="96">
        <v>5.4537001914256527</v>
      </c>
    </row>
    <row r="137" spans="1:21" s="70" customFormat="1" x14ac:dyDescent="0.3">
      <c r="A137" s="79">
        <v>5628</v>
      </c>
      <c r="B137" s="74" t="s">
        <v>217</v>
      </c>
      <c r="C137" s="76">
        <v>62</v>
      </c>
      <c r="D137" s="75">
        <v>343</v>
      </c>
      <c r="E137" s="106">
        <v>19272.399464219154</v>
      </c>
      <c r="F137" s="97">
        <v>411432.19617655408</v>
      </c>
      <c r="G137" s="107">
        <v>367496.45511593518</v>
      </c>
      <c r="H137" s="107">
        <v>0</v>
      </c>
      <c r="I137" s="107">
        <v>0</v>
      </c>
      <c r="J137" s="107">
        <v>0</v>
      </c>
      <c r="K137" s="107">
        <v>0</v>
      </c>
      <c r="L137" s="107">
        <v>778928.65129248926</v>
      </c>
      <c r="M137" s="93">
        <v>40.416796711724267</v>
      </c>
      <c r="N137" s="91">
        <v>669545.30356764211</v>
      </c>
      <c r="O137" s="92">
        <v>34.74114911382518</v>
      </c>
      <c r="P137" s="97">
        <v>5534.5707184123639</v>
      </c>
      <c r="Q137" s="93">
        <v>0.28717600673895144</v>
      </c>
      <c r="R137" s="97">
        <v>109383.34772484715</v>
      </c>
      <c r="S137" s="93">
        <v>5.6756475978990899</v>
      </c>
      <c r="T137" s="97">
        <v>114917.91844325951</v>
      </c>
      <c r="U137" s="96">
        <v>5.9628236046380412</v>
      </c>
    </row>
    <row r="138" spans="1:21" s="70" customFormat="1" x14ac:dyDescent="0.3">
      <c r="A138" s="79">
        <v>5629</v>
      </c>
      <c r="B138" s="74" t="s">
        <v>128</v>
      </c>
      <c r="C138" s="76">
        <v>75</v>
      </c>
      <c r="D138" s="75">
        <v>175</v>
      </c>
      <c r="E138" s="106">
        <v>7455.5569008047542</v>
      </c>
      <c r="F138" s="97">
        <v>159058.93939747312</v>
      </c>
      <c r="G138" s="107">
        <v>134204.43923491641</v>
      </c>
      <c r="H138" s="107">
        <v>-61990.523974566218</v>
      </c>
      <c r="I138" s="107">
        <v>0</v>
      </c>
      <c r="J138" s="107">
        <v>0</v>
      </c>
      <c r="K138" s="107">
        <v>0</v>
      </c>
      <c r="L138" s="107">
        <v>231272.85465782331</v>
      </c>
      <c r="M138" s="93">
        <v>31.020198455310517</v>
      </c>
      <c r="N138" s="91">
        <v>209492.47055023524</v>
      </c>
      <c r="O138" s="92">
        <v>28.098835987372397</v>
      </c>
      <c r="P138" s="97">
        <v>6046.6724396434338</v>
      </c>
      <c r="Q138" s="93">
        <v>0.81102894392647651</v>
      </c>
      <c r="R138" s="97">
        <v>21780.384107588063</v>
      </c>
      <c r="S138" s="93">
        <v>2.9213624679381205</v>
      </c>
      <c r="T138" s="97">
        <v>27827.056547231496</v>
      </c>
      <c r="U138" s="96">
        <v>3.7323914118645969</v>
      </c>
    </row>
    <row r="139" spans="1:21" s="70" customFormat="1" x14ac:dyDescent="0.3">
      <c r="A139" s="79">
        <v>5631</v>
      </c>
      <c r="B139" s="74" t="s">
        <v>129</v>
      </c>
      <c r="C139" s="76">
        <v>68</v>
      </c>
      <c r="D139" s="75">
        <v>769</v>
      </c>
      <c r="E139" s="106">
        <v>41467.383311972852</v>
      </c>
      <c r="F139" s="97">
        <v>1080644.4557112469</v>
      </c>
      <c r="G139" s="107">
        <v>786903.69624422432</v>
      </c>
      <c r="H139" s="107">
        <v>0</v>
      </c>
      <c r="I139" s="107">
        <v>0</v>
      </c>
      <c r="J139" s="107">
        <v>-1515.9029166928112</v>
      </c>
      <c r="K139" s="107">
        <v>0</v>
      </c>
      <c r="L139" s="107">
        <v>1866032.2490387785</v>
      </c>
      <c r="M139" s="93">
        <v>45.000000000000007</v>
      </c>
      <c r="N139" s="91">
        <v>1661649.5343695641</v>
      </c>
      <c r="O139" s="92">
        <v>40.071241579639221</v>
      </c>
      <c r="P139" s="97">
        <v>51309.594785845773</v>
      </c>
      <c r="Q139" s="93">
        <v>1.2373482647753948</v>
      </c>
      <c r="R139" s="97">
        <v>204382.71466921433</v>
      </c>
      <c r="S139" s="93">
        <v>4.928758420360781</v>
      </c>
      <c r="T139" s="97">
        <v>255692.30945506011</v>
      </c>
      <c r="U139" s="96">
        <v>6.1661066851361763</v>
      </c>
    </row>
    <row r="140" spans="1:21" s="70" customFormat="1" x14ac:dyDescent="0.3">
      <c r="A140" s="79">
        <v>5632</v>
      </c>
      <c r="B140" s="74" t="s">
        <v>130</v>
      </c>
      <c r="C140" s="76">
        <v>62</v>
      </c>
      <c r="D140" s="75">
        <v>1624</v>
      </c>
      <c r="E140" s="106">
        <v>65613.131679739687</v>
      </c>
      <c r="F140" s="97">
        <v>1226299.2175884359</v>
      </c>
      <c r="G140" s="107">
        <v>984190.72536085872</v>
      </c>
      <c r="H140" s="107">
        <v>0</v>
      </c>
      <c r="I140" s="107">
        <v>0</v>
      </c>
      <c r="J140" s="107">
        <v>0</v>
      </c>
      <c r="K140" s="107">
        <v>0</v>
      </c>
      <c r="L140" s="107">
        <v>2210489.9429492946</v>
      </c>
      <c r="M140" s="93">
        <v>33.689749084661649</v>
      </c>
      <c r="N140" s="91">
        <v>2064561.3975834583</v>
      </c>
      <c r="O140" s="92">
        <v>31.465673787080686</v>
      </c>
      <c r="P140" s="97">
        <v>105209.96585614</v>
      </c>
      <c r="Q140" s="93">
        <v>1.603489471736756</v>
      </c>
      <c r="R140" s="97">
        <v>145928.54536583624</v>
      </c>
      <c r="S140" s="93">
        <v>2.2240752975809674</v>
      </c>
      <c r="T140" s="97">
        <v>251138.51122197625</v>
      </c>
      <c r="U140" s="96">
        <v>3.8275647693177235</v>
      </c>
    </row>
    <row r="141" spans="1:21" s="70" customFormat="1" x14ac:dyDescent="0.3">
      <c r="A141" s="79">
        <v>5633</v>
      </c>
      <c r="B141" s="74" t="s">
        <v>131</v>
      </c>
      <c r="C141" s="76">
        <v>62</v>
      </c>
      <c r="D141" s="75">
        <v>2731</v>
      </c>
      <c r="E141" s="106">
        <v>131227.43414567076</v>
      </c>
      <c r="F141" s="97">
        <v>2537711.8247180209</v>
      </c>
      <c r="G141" s="107">
        <v>2069586.5533934541</v>
      </c>
      <c r="H141" s="107">
        <v>-272173.76954507799</v>
      </c>
      <c r="I141" s="107">
        <v>0</v>
      </c>
      <c r="J141" s="107">
        <v>0</v>
      </c>
      <c r="K141" s="107">
        <v>0</v>
      </c>
      <c r="L141" s="107">
        <v>4335124.6085663969</v>
      </c>
      <c r="M141" s="93">
        <v>33.035200579736504</v>
      </c>
      <c r="N141" s="91">
        <v>4121978.3724699928</v>
      </c>
      <c r="O141" s="92">
        <v>31.410949999177273</v>
      </c>
      <c r="P141" s="97">
        <v>516274.7429684106</v>
      </c>
      <c r="Q141" s="93">
        <v>3.9341982591484106</v>
      </c>
      <c r="R141" s="97">
        <v>213146.23609640403</v>
      </c>
      <c r="S141" s="93">
        <v>1.6242505805592313</v>
      </c>
      <c r="T141" s="97">
        <v>729420.97906481463</v>
      </c>
      <c r="U141" s="96">
        <v>5.5584488397076415</v>
      </c>
    </row>
    <row r="142" spans="1:21" s="70" customFormat="1" x14ac:dyDescent="0.3">
      <c r="A142" s="79">
        <v>5634</v>
      </c>
      <c r="B142" s="74" t="s">
        <v>132</v>
      </c>
      <c r="C142" s="76">
        <v>68</v>
      </c>
      <c r="D142" s="75">
        <v>2639</v>
      </c>
      <c r="E142" s="106">
        <v>124762.1504852818</v>
      </c>
      <c r="F142" s="97">
        <v>2627906.4163560485</v>
      </c>
      <c r="G142" s="107">
        <v>1963868.9009019507</v>
      </c>
      <c r="H142" s="107">
        <v>0</v>
      </c>
      <c r="I142" s="107">
        <v>0</v>
      </c>
      <c r="J142" s="107">
        <v>0</v>
      </c>
      <c r="K142" s="107">
        <v>0</v>
      </c>
      <c r="L142" s="107">
        <v>4591775.3172579994</v>
      </c>
      <c r="M142" s="93">
        <v>36.80423349066664</v>
      </c>
      <c r="N142" s="91">
        <v>4117064.54337072</v>
      </c>
      <c r="O142" s="92">
        <v>32.999307300785986</v>
      </c>
      <c r="P142" s="97">
        <v>63720.407000837746</v>
      </c>
      <c r="Q142" s="93">
        <v>0.51073508073552198</v>
      </c>
      <c r="R142" s="97">
        <v>474710.77388727944</v>
      </c>
      <c r="S142" s="93">
        <v>3.804926189880649</v>
      </c>
      <c r="T142" s="97">
        <v>538431.18088811717</v>
      </c>
      <c r="U142" s="96">
        <v>4.3156612706161708</v>
      </c>
    </row>
    <row r="143" spans="1:21" s="70" customFormat="1" x14ac:dyDescent="0.3">
      <c r="A143" s="79">
        <v>5635</v>
      </c>
      <c r="B143" s="74" t="s">
        <v>133</v>
      </c>
      <c r="C143" s="76">
        <v>62</v>
      </c>
      <c r="D143" s="75">
        <v>12340</v>
      </c>
      <c r="E143" s="106">
        <v>392616.19143899914</v>
      </c>
      <c r="F143" s="97">
        <v>7692761.1596227223</v>
      </c>
      <c r="G143" s="107">
        <v>-843045.29371936433</v>
      </c>
      <c r="H143" s="107">
        <v>-3029967.8811780703</v>
      </c>
      <c r="I143" s="107">
        <v>0</v>
      </c>
      <c r="J143" s="107">
        <v>0</v>
      </c>
      <c r="K143" s="107">
        <v>0</v>
      </c>
      <c r="L143" s="107">
        <v>3819747.9847252876</v>
      </c>
      <c r="M143" s="93">
        <v>9.7289619430246113</v>
      </c>
      <c r="N143" s="91">
        <v>4005940.2055119593</v>
      </c>
      <c r="O143" s="92">
        <v>10.203196640539883</v>
      </c>
      <c r="P143" s="97">
        <v>1979481.4497294212</v>
      </c>
      <c r="Q143" s="93">
        <v>5.0417723285285687</v>
      </c>
      <c r="R143" s="97">
        <v>-186192.22078667162</v>
      </c>
      <c r="S143" s="93">
        <v>-0.47423469751527131</v>
      </c>
      <c r="T143" s="97">
        <v>1793289.2289427496</v>
      </c>
      <c r="U143" s="96">
        <v>4.5675376310132974</v>
      </c>
    </row>
    <row r="144" spans="1:21" s="70" customFormat="1" x14ac:dyDescent="0.3">
      <c r="A144" s="79">
        <v>5636</v>
      </c>
      <c r="B144" s="74" t="s">
        <v>134</v>
      </c>
      <c r="C144" s="76">
        <v>61</v>
      </c>
      <c r="D144" s="75">
        <v>2906</v>
      </c>
      <c r="E144" s="106">
        <v>135433.85260001846</v>
      </c>
      <c r="F144" s="97">
        <v>4918001.324475457</v>
      </c>
      <c r="G144" s="107">
        <v>2098635.6237918064</v>
      </c>
      <c r="H144" s="107">
        <v>-85274.981107200743</v>
      </c>
      <c r="I144" s="107">
        <v>0</v>
      </c>
      <c r="J144" s="107">
        <v>-836838.60015923204</v>
      </c>
      <c r="K144" s="107">
        <v>0</v>
      </c>
      <c r="L144" s="107">
        <v>6094523.3670008313</v>
      </c>
      <c r="M144" s="93">
        <v>45</v>
      </c>
      <c r="N144" s="91">
        <v>6788467.5639344249</v>
      </c>
      <c r="O144" s="92">
        <v>50.123860715851031</v>
      </c>
      <c r="P144" s="97">
        <v>940679.91139887203</v>
      </c>
      <c r="Q144" s="93">
        <v>6.9456778592647357</v>
      </c>
      <c r="R144" s="97">
        <v>-693944.1969335936</v>
      </c>
      <c r="S144" s="93">
        <v>-5.1238607158510305</v>
      </c>
      <c r="T144" s="97">
        <v>246735.71446527843</v>
      </c>
      <c r="U144" s="96">
        <v>1.8218171434137052</v>
      </c>
    </row>
    <row r="145" spans="1:21" s="70" customFormat="1" x14ac:dyDescent="0.3">
      <c r="A145" s="79">
        <v>5637</v>
      </c>
      <c r="B145" s="74" t="s">
        <v>135</v>
      </c>
      <c r="C145" s="76">
        <v>74.5</v>
      </c>
      <c r="D145" s="75">
        <v>1006</v>
      </c>
      <c r="E145" s="106">
        <v>34964.583037412594</v>
      </c>
      <c r="F145" s="97">
        <v>692003.9465831113</v>
      </c>
      <c r="G145" s="107">
        <v>427518.45467320021</v>
      </c>
      <c r="H145" s="107">
        <v>-67430.93267171082</v>
      </c>
      <c r="I145" s="107">
        <v>0</v>
      </c>
      <c r="J145" s="107">
        <v>0</v>
      </c>
      <c r="K145" s="107">
        <v>0</v>
      </c>
      <c r="L145" s="107">
        <v>1052091.4685846006</v>
      </c>
      <c r="M145" s="93">
        <v>30.090204921329907</v>
      </c>
      <c r="N145" s="91">
        <v>974489.22381537734</v>
      </c>
      <c r="O145" s="92">
        <v>27.870752034213027</v>
      </c>
      <c r="P145" s="97">
        <v>61404.880379429</v>
      </c>
      <c r="Q145" s="93">
        <v>1.7562022779944184</v>
      </c>
      <c r="R145" s="97">
        <v>77602.244769223267</v>
      </c>
      <c r="S145" s="93">
        <v>2.2194528871168799</v>
      </c>
      <c r="T145" s="97">
        <v>139007.12514865227</v>
      </c>
      <c r="U145" s="96">
        <v>3.9756551651112981</v>
      </c>
    </row>
    <row r="146" spans="1:21" s="70" customFormat="1" x14ac:dyDescent="0.3">
      <c r="A146" s="79">
        <v>5638</v>
      </c>
      <c r="B146" s="74" t="s">
        <v>136</v>
      </c>
      <c r="C146" s="76">
        <v>55</v>
      </c>
      <c r="D146" s="75">
        <v>2530</v>
      </c>
      <c r="E146" s="106">
        <v>132225.28553394956</v>
      </c>
      <c r="F146" s="97">
        <v>3745185.6617250647</v>
      </c>
      <c r="G146" s="107">
        <v>2160161.9118998745</v>
      </c>
      <c r="H146" s="107">
        <v>-440288.37803561334</v>
      </c>
      <c r="I146" s="107">
        <v>0</v>
      </c>
      <c r="J146" s="107">
        <v>0</v>
      </c>
      <c r="K146" s="107">
        <v>0</v>
      </c>
      <c r="L146" s="107">
        <v>5465059.1955893254</v>
      </c>
      <c r="M146" s="93">
        <v>41.331422908412947</v>
      </c>
      <c r="N146" s="91">
        <v>5686000.1567499423</v>
      </c>
      <c r="O146" s="92">
        <v>43.002366255356137</v>
      </c>
      <c r="P146" s="97">
        <v>1025695.9156327735</v>
      </c>
      <c r="Q146" s="93">
        <v>7.7571843501099531</v>
      </c>
      <c r="R146" s="97">
        <v>-220940.96116061695</v>
      </c>
      <c r="S146" s="93">
        <v>-1.6709433469431922</v>
      </c>
      <c r="T146" s="97">
        <v>804754.95447215659</v>
      </c>
      <c r="U146" s="96">
        <v>6.0862410031667613</v>
      </c>
    </row>
    <row r="147" spans="1:21" s="70" customFormat="1" x14ac:dyDescent="0.3">
      <c r="A147" s="79">
        <v>5639</v>
      </c>
      <c r="B147" s="74" t="s">
        <v>137</v>
      </c>
      <c r="C147" s="76">
        <v>61</v>
      </c>
      <c r="D147" s="75">
        <v>785</v>
      </c>
      <c r="E147" s="106">
        <v>40654.567627632496</v>
      </c>
      <c r="F147" s="97">
        <v>798562.62153589132</v>
      </c>
      <c r="G147" s="107">
        <v>767649.86993116734</v>
      </c>
      <c r="H147" s="107">
        <v>0</v>
      </c>
      <c r="I147" s="107">
        <v>0</v>
      </c>
      <c r="J147" s="107">
        <v>0</v>
      </c>
      <c r="K147" s="107">
        <v>0</v>
      </c>
      <c r="L147" s="107">
        <v>1566212.4914670587</v>
      </c>
      <c r="M147" s="93">
        <v>38.524883742768424</v>
      </c>
      <c r="N147" s="91">
        <v>1413987.0299461721</v>
      </c>
      <c r="O147" s="92">
        <v>34.780520675986715</v>
      </c>
      <c r="P147" s="97">
        <v>65217.414714417799</v>
      </c>
      <c r="Q147" s="93">
        <v>1.6041841918419564</v>
      </c>
      <c r="R147" s="97">
        <v>152225.46152088651</v>
      </c>
      <c r="S147" s="93">
        <v>3.744363066781712</v>
      </c>
      <c r="T147" s="97">
        <v>217442.87623530431</v>
      </c>
      <c r="U147" s="96">
        <v>5.3485472586236682</v>
      </c>
    </row>
    <row r="148" spans="1:21" s="70" customFormat="1" x14ac:dyDescent="0.3">
      <c r="A148" s="79">
        <v>5640</v>
      </c>
      <c r="B148" s="74" t="s">
        <v>138</v>
      </c>
      <c r="C148" s="76">
        <v>66</v>
      </c>
      <c r="D148" s="75">
        <v>644</v>
      </c>
      <c r="E148" s="106">
        <v>51026.87634162687</v>
      </c>
      <c r="F148" s="97">
        <v>1483070.6911960687</v>
      </c>
      <c r="G148" s="107">
        <v>1005561.4875112327</v>
      </c>
      <c r="H148" s="107">
        <v>0</v>
      </c>
      <c r="I148" s="107">
        <v>0</v>
      </c>
      <c r="J148" s="107">
        <v>-192422.74333409252</v>
      </c>
      <c r="K148" s="107">
        <v>0</v>
      </c>
      <c r="L148" s="107">
        <v>2296209.435373209</v>
      </c>
      <c r="M148" s="93">
        <v>44.999999999999993</v>
      </c>
      <c r="N148" s="91">
        <v>2335891.3967150301</v>
      </c>
      <c r="O148" s="92">
        <v>45.777667852449923</v>
      </c>
      <c r="P148" s="97">
        <v>207813.62145262593</v>
      </c>
      <c r="Q148" s="93">
        <v>4.0726306674409356</v>
      </c>
      <c r="R148" s="97">
        <v>-39681.961341821123</v>
      </c>
      <c r="S148" s="93">
        <v>-0.77766785244993031</v>
      </c>
      <c r="T148" s="97">
        <v>168131.66011080481</v>
      </c>
      <c r="U148" s="96">
        <v>3.2949628149910053</v>
      </c>
    </row>
    <row r="149" spans="1:21" s="70" customFormat="1" x14ac:dyDescent="0.3">
      <c r="A149" s="79">
        <v>5642</v>
      </c>
      <c r="B149" s="74" t="s">
        <v>139</v>
      </c>
      <c r="C149" s="76">
        <v>68.5</v>
      </c>
      <c r="D149" s="75">
        <v>15819</v>
      </c>
      <c r="E149" s="106">
        <v>708805.81324767752</v>
      </c>
      <c r="F149" s="97">
        <v>14038319.065019907</v>
      </c>
      <c r="G149" s="107">
        <v>4585387.217113696</v>
      </c>
      <c r="H149" s="107">
        <v>-686087.16197899461</v>
      </c>
      <c r="I149" s="107">
        <v>0</v>
      </c>
      <c r="J149" s="107">
        <v>0</v>
      </c>
      <c r="K149" s="107">
        <v>0</v>
      </c>
      <c r="L149" s="107">
        <v>17937619.120154608</v>
      </c>
      <c r="M149" s="93">
        <v>25.306817163316179</v>
      </c>
      <c r="N149" s="91">
        <v>18335939.502716579</v>
      </c>
      <c r="O149" s="92">
        <v>25.868776976733773</v>
      </c>
      <c r="P149" s="97">
        <v>4998637.0125340866</v>
      </c>
      <c r="Q149" s="93">
        <v>7.0521952826978529</v>
      </c>
      <c r="R149" s="97">
        <v>-398320.3825619705</v>
      </c>
      <c r="S149" s="93">
        <v>-0.56195981341759349</v>
      </c>
      <c r="T149" s="97">
        <v>4600316.6299721161</v>
      </c>
      <c r="U149" s="96">
        <v>6.4902354692802593</v>
      </c>
    </row>
    <row r="150" spans="1:21" s="70" customFormat="1" x14ac:dyDescent="0.3">
      <c r="A150" s="79">
        <v>5643</v>
      </c>
      <c r="B150" s="74" t="s">
        <v>140</v>
      </c>
      <c r="C150" s="76">
        <v>64</v>
      </c>
      <c r="D150" s="75">
        <v>5276</v>
      </c>
      <c r="E150" s="106">
        <v>255376.89146747341</v>
      </c>
      <c r="F150" s="97">
        <v>4934164.4894700907</v>
      </c>
      <c r="G150" s="107">
        <v>3467231.2583177355</v>
      </c>
      <c r="H150" s="107">
        <v>0</v>
      </c>
      <c r="I150" s="107">
        <v>0</v>
      </c>
      <c r="J150" s="107">
        <v>0</v>
      </c>
      <c r="K150" s="107">
        <v>0</v>
      </c>
      <c r="L150" s="107">
        <v>8401395.7477878258</v>
      </c>
      <c r="M150" s="93">
        <v>32.898026518808521</v>
      </c>
      <c r="N150" s="91">
        <v>7537689.9464891739</v>
      </c>
      <c r="O150" s="92">
        <v>29.515943682982872</v>
      </c>
      <c r="P150" s="97">
        <v>473793.77608169959</v>
      </c>
      <c r="Q150" s="93">
        <v>1.8552727044296617</v>
      </c>
      <c r="R150" s="97">
        <v>863705.80129865184</v>
      </c>
      <c r="S150" s="93">
        <v>3.3820828358256505</v>
      </c>
      <c r="T150" s="97">
        <v>1337499.5773803515</v>
      </c>
      <c r="U150" s="96">
        <v>5.2373555402553125</v>
      </c>
    </row>
    <row r="151" spans="1:21" s="70" customFormat="1" x14ac:dyDescent="0.3">
      <c r="A151" s="79">
        <v>5644</v>
      </c>
      <c r="B151" s="74" t="s">
        <v>253</v>
      </c>
      <c r="C151" s="76">
        <v>76</v>
      </c>
      <c r="D151" s="75">
        <v>368</v>
      </c>
      <c r="E151" s="106">
        <v>13539.857748855646</v>
      </c>
      <c r="F151" s="97">
        <v>245854.84663730251</v>
      </c>
      <c r="G151" s="107">
        <v>187271.98541159916</v>
      </c>
      <c r="H151" s="107">
        <v>-51243.372738811464</v>
      </c>
      <c r="I151" s="107">
        <v>0</v>
      </c>
      <c r="J151" s="107">
        <v>0</v>
      </c>
      <c r="K151" s="107">
        <v>0</v>
      </c>
      <c r="L151" s="107">
        <v>381883.45931009023</v>
      </c>
      <c r="M151" s="93">
        <v>28.204392276009401</v>
      </c>
      <c r="N151" s="91">
        <v>368869.35335498268</v>
      </c>
      <c r="O151" s="92">
        <v>27.243222210821127</v>
      </c>
      <c r="P151" s="97">
        <v>44764.191086970939</v>
      </c>
      <c r="Q151" s="93">
        <v>3.3061049766755706</v>
      </c>
      <c r="R151" s="97">
        <v>13014.105955107545</v>
      </c>
      <c r="S151" s="93">
        <v>0.96117006518827452</v>
      </c>
      <c r="T151" s="97">
        <v>57778.297042078484</v>
      </c>
      <c r="U151" s="96">
        <v>4.2672750418638454</v>
      </c>
    </row>
    <row r="152" spans="1:21" s="70" customFormat="1" x14ac:dyDescent="0.3">
      <c r="A152" s="79">
        <v>5645</v>
      </c>
      <c r="B152" s="74" t="s">
        <v>254</v>
      </c>
      <c r="C152" s="76">
        <v>56</v>
      </c>
      <c r="D152" s="75">
        <v>477</v>
      </c>
      <c r="E152" s="106">
        <v>25535.09046467493</v>
      </c>
      <c r="F152" s="97">
        <v>533720.6844297935</v>
      </c>
      <c r="G152" s="107">
        <v>484138.9997074611</v>
      </c>
      <c r="H152" s="107">
        <v>0</v>
      </c>
      <c r="I152" s="107">
        <v>0</v>
      </c>
      <c r="J152" s="107">
        <v>0</v>
      </c>
      <c r="K152" s="107">
        <v>0</v>
      </c>
      <c r="L152" s="107">
        <v>1017859.6841372546</v>
      </c>
      <c r="M152" s="93">
        <v>39.861213162544097</v>
      </c>
      <c r="N152" s="91">
        <v>919125.07349560456</v>
      </c>
      <c r="O152" s="92">
        <v>35.994588496450248</v>
      </c>
      <c r="P152" s="97">
        <v>45964.471478203865</v>
      </c>
      <c r="Q152" s="93">
        <v>1.8000512487625921</v>
      </c>
      <c r="R152" s="97">
        <v>98734.610641650041</v>
      </c>
      <c r="S152" s="93">
        <v>3.8666246660938532</v>
      </c>
      <c r="T152" s="97">
        <v>144699.08211985391</v>
      </c>
      <c r="U152" s="96">
        <v>5.6666759148564454</v>
      </c>
    </row>
    <row r="153" spans="1:21" s="70" customFormat="1" x14ac:dyDescent="0.3">
      <c r="A153" s="79">
        <v>5646</v>
      </c>
      <c r="B153" s="74" t="s">
        <v>255</v>
      </c>
      <c r="C153" s="76">
        <v>55</v>
      </c>
      <c r="D153" s="75">
        <v>5661</v>
      </c>
      <c r="E153" s="106">
        <v>423146.47727187112</v>
      </c>
      <c r="F153" s="97">
        <v>10549825.692332029</v>
      </c>
      <c r="G153" s="107">
        <v>6806582.7744359123</v>
      </c>
      <c r="H153" s="107">
        <v>0</v>
      </c>
      <c r="I153" s="107">
        <v>0</v>
      </c>
      <c r="J153" s="107">
        <v>0</v>
      </c>
      <c r="K153" s="107">
        <v>0</v>
      </c>
      <c r="L153" s="107">
        <v>17356408.466767941</v>
      </c>
      <c r="M153" s="93">
        <v>41.017494884204055</v>
      </c>
      <c r="N153" s="91">
        <v>20149106.694433779</v>
      </c>
      <c r="O153" s="92">
        <v>47.617332948958953</v>
      </c>
      <c r="P153" s="97">
        <v>5864656.0200470863</v>
      </c>
      <c r="Q153" s="93">
        <v>13.859635693667968</v>
      </c>
      <c r="R153" s="97">
        <v>-2792698.2276658379</v>
      </c>
      <c r="S153" s="93">
        <v>-6.5998380647548966</v>
      </c>
      <c r="T153" s="97">
        <v>3071957.7923812484</v>
      </c>
      <c r="U153" s="96">
        <v>7.2597976289130708</v>
      </c>
    </row>
    <row r="154" spans="1:21" s="70" customFormat="1" x14ac:dyDescent="0.3">
      <c r="A154" s="79">
        <v>5648</v>
      </c>
      <c r="B154" s="74" t="s">
        <v>256</v>
      </c>
      <c r="C154" s="76">
        <v>55</v>
      </c>
      <c r="D154" s="75">
        <v>4148</v>
      </c>
      <c r="E154" s="106">
        <v>301471.90534755978</v>
      </c>
      <c r="F154" s="97">
        <v>8165247.1868386324</v>
      </c>
      <c r="G154" s="107">
        <v>5030565.8457134236</v>
      </c>
      <c r="H154" s="107">
        <v>0</v>
      </c>
      <c r="I154" s="107">
        <v>0</v>
      </c>
      <c r="J154" s="107">
        <v>0</v>
      </c>
      <c r="K154" s="107">
        <v>0</v>
      </c>
      <c r="L154" s="107">
        <v>13195813.032552056</v>
      </c>
      <c r="M154" s="93">
        <v>43.771286141370013</v>
      </c>
      <c r="N154" s="91">
        <v>12268720.898031002</v>
      </c>
      <c r="O154" s="92">
        <v>40.696067130655791</v>
      </c>
      <c r="P154" s="97">
        <v>1048724.1433842131</v>
      </c>
      <c r="Q154" s="93">
        <v>3.4786795213144788</v>
      </c>
      <c r="R154" s="97">
        <v>927092.1345210541</v>
      </c>
      <c r="S154" s="93">
        <v>3.0752190107142212</v>
      </c>
      <c r="T154" s="97">
        <v>1975816.2779052672</v>
      </c>
      <c r="U154" s="96">
        <v>6.5538985320286995</v>
      </c>
    </row>
    <row r="155" spans="1:21" s="70" customFormat="1" x14ac:dyDescent="0.3">
      <c r="A155" s="79">
        <v>5649</v>
      </c>
      <c r="B155" s="74" t="s">
        <v>257</v>
      </c>
      <c r="C155" s="76">
        <v>65</v>
      </c>
      <c r="D155" s="75">
        <v>1865</v>
      </c>
      <c r="E155" s="106">
        <v>143340.69458120895</v>
      </c>
      <c r="F155" s="97">
        <v>3977783.6363736638</v>
      </c>
      <c r="G155" s="107">
        <v>2625968.3153047506</v>
      </c>
      <c r="H155" s="107">
        <v>0</v>
      </c>
      <c r="I155" s="107">
        <v>0</v>
      </c>
      <c r="J155" s="107">
        <v>-153420.69552401136</v>
      </c>
      <c r="K155" s="107">
        <v>0</v>
      </c>
      <c r="L155" s="107">
        <v>6450331.2561544022</v>
      </c>
      <c r="M155" s="93">
        <v>44.999999999999993</v>
      </c>
      <c r="N155" s="91">
        <v>2527821.7049961789</v>
      </c>
      <c r="O155" s="92">
        <v>17.635059690352303</v>
      </c>
      <c r="P155" s="97">
        <v>-4199842.6477785828</v>
      </c>
      <c r="Q155" s="93">
        <v>-29.29972301340554</v>
      </c>
      <c r="R155" s="97">
        <v>3922509.5511582233</v>
      </c>
      <c r="S155" s="93">
        <v>27.36494030964769</v>
      </c>
      <c r="T155" s="97">
        <v>-277333.09662035946</v>
      </c>
      <c r="U155" s="96">
        <v>-1.9347827037578487</v>
      </c>
    </row>
    <row r="156" spans="1:21" s="70" customFormat="1" x14ac:dyDescent="0.3">
      <c r="A156" s="79">
        <v>5650</v>
      </c>
      <c r="B156" s="74" t="s">
        <v>258</v>
      </c>
      <c r="C156" s="76">
        <v>56</v>
      </c>
      <c r="D156" s="75">
        <v>200</v>
      </c>
      <c r="E156" s="106">
        <v>167331.09232953517</v>
      </c>
      <c r="F156" s="97">
        <v>7801066.4877062235</v>
      </c>
      <c r="G156" s="107">
        <v>3533126.9089035289</v>
      </c>
      <c r="H156" s="107">
        <v>0</v>
      </c>
      <c r="I156" s="107">
        <v>0</v>
      </c>
      <c r="J156" s="107">
        <v>-3804294.2417806718</v>
      </c>
      <c r="K156" s="107">
        <v>0</v>
      </c>
      <c r="L156" s="107">
        <v>7529899.1548290811</v>
      </c>
      <c r="M156" s="93">
        <v>44.999999999999993</v>
      </c>
      <c r="N156" s="91">
        <v>7541750.0571428556</v>
      </c>
      <c r="O156" s="92">
        <v>45.0708230738758</v>
      </c>
      <c r="P156" s="97">
        <v>14747.78954603041</v>
      </c>
      <c r="Q156" s="93">
        <v>8.813538082322861E-2</v>
      </c>
      <c r="R156" s="97">
        <v>-11850.902313774452</v>
      </c>
      <c r="S156" s="93">
        <v>-7.0823073875808801E-2</v>
      </c>
      <c r="T156" s="97">
        <v>2896.8872322559582</v>
      </c>
      <c r="U156" s="96">
        <v>1.7312306947419816E-2</v>
      </c>
    </row>
    <row r="157" spans="1:21" s="70" customFormat="1" x14ac:dyDescent="0.3">
      <c r="A157" s="79">
        <v>5651</v>
      </c>
      <c r="B157" s="74" t="s">
        <v>259</v>
      </c>
      <c r="C157" s="76">
        <v>59</v>
      </c>
      <c r="D157" s="75">
        <v>841</v>
      </c>
      <c r="E157" s="106">
        <v>38123.107753442346</v>
      </c>
      <c r="F157" s="97">
        <v>848622.15162394638</v>
      </c>
      <c r="G157" s="107">
        <v>706924.84739493439</v>
      </c>
      <c r="H157" s="107">
        <v>0</v>
      </c>
      <c r="I157" s="107">
        <v>0</v>
      </c>
      <c r="J157" s="107">
        <v>0</v>
      </c>
      <c r="K157" s="107">
        <v>0</v>
      </c>
      <c r="L157" s="107">
        <v>1555546.9990188808</v>
      </c>
      <c r="M157" s="93">
        <v>40.803257936872207</v>
      </c>
      <c r="N157" s="91">
        <v>1470361.968934366</v>
      </c>
      <c r="O157" s="92">
        <v>38.56878558914439</v>
      </c>
      <c r="P157" s="97">
        <v>57219.532546901144</v>
      </c>
      <c r="Q157" s="93">
        <v>1.5009146923950469</v>
      </c>
      <c r="R157" s="97">
        <v>85185.030084514758</v>
      </c>
      <c r="S157" s="93">
        <v>2.2344723477278143</v>
      </c>
      <c r="T157" s="97">
        <v>142404.5626314159</v>
      </c>
      <c r="U157" s="96">
        <v>3.7353870401228613</v>
      </c>
    </row>
    <row r="158" spans="1:21" s="70" customFormat="1" x14ac:dyDescent="0.3">
      <c r="A158" s="79">
        <v>5652</v>
      </c>
      <c r="B158" s="74" t="s">
        <v>170</v>
      </c>
      <c r="C158" s="76">
        <v>76</v>
      </c>
      <c r="D158" s="75">
        <v>598</v>
      </c>
      <c r="E158" s="106">
        <v>21622.91730183208</v>
      </c>
      <c r="F158" s="97">
        <v>406606.69343758945</v>
      </c>
      <c r="G158" s="107">
        <v>287499.77306500549</v>
      </c>
      <c r="H158" s="107">
        <v>-142571.09430125021</v>
      </c>
      <c r="I158" s="107">
        <v>0</v>
      </c>
      <c r="J158" s="107">
        <v>0</v>
      </c>
      <c r="K158" s="107">
        <v>0</v>
      </c>
      <c r="L158" s="107">
        <v>551535.37220134481</v>
      </c>
      <c r="M158" s="93">
        <v>25.506982453039026</v>
      </c>
      <c r="N158" s="91">
        <v>490159.63731309213</v>
      </c>
      <c r="O158" s="92">
        <v>22.668524809626941</v>
      </c>
      <c r="P158" s="97">
        <v>22688.875060762228</v>
      </c>
      <c r="Q158" s="93">
        <v>1.0492975921819685</v>
      </c>
      <c r="R158" s="97">
        <v>61375.734888252686</v>
      </c>
      <c r="S158" s="93">
        <v>2.838457643412085</v>
      </c>
      <c r="T158" s="97">
        <v>84064.609949014906</v>
      </c>
      <c r="U158" s="96">
        <v>3.887755235594053</v>
      </c>
    </row>
    <row r="159" spans="1:21" s="70" customFormat="1" x14ac:dyDescent="0.3">
      <c r="A159" s="79">
        <v>5653</v>
      </c>
      <c r="B159" s="74" t="s">
        <v>171</v>
      </c>
      <c r="C159" s="76">
        <v>55</v>
      </c>
      <c r="D159" s="75">
        <v>841</v>
      </c>
      <c r="E159" s="106">
        <v>61534.433414646744</v>
      </c>
      <c r="F159" s="97">
        <v>1489530.525909225</v>
      </c>
      <c r="G159" s="107">
        <v>1204693.8108561547</v>
      </c>
      <c r="H159" s="107">
        <v>0</v>
      </c>
      <c r="I159" s="107">
        <v>0</v>
      </c>
      <c r="J159" s="107">
        <v>0</v>
      </c>
      <c r="K159" s="107">
        <v>0</v>
      </c>
      <c r="L159" s="107">
        <v>2694224.3367653796</v>
      </c>
      <c r="M159" s="93">
        <v>43.784011442999429</v>
      </c>
      <c r="N159" s="91">
        <v>2297822.6175560835</v>
      </c>
      <c r="O159" s="92">
        <v>37.34206183507564</v>
      </c>
      <c r="P159" s="97">
        <v>-23610.080305571108</v>
      </c>
      <c r="Q159" s="93">
        <v>-0.38368892009577377</v>
      </c>
      <c r="R159" s="97">
        <v>396401.71920929616</v>
      </c>
      <c r="S159" s="93">
        <v>6.4419496079237897</v>
      </c>
      <c r="T159" s="97">
        <v>372791.63890372508</v>
      </c>
      <c r="U159" s="96">
        <v>6.0582606878280165</v>
      </c>
    </row>
    <row r="160" spans="1:21" s="70" customFormat="1" x14ac:dyDescent="0.3">
      <c r="A160" s="79">
        <v>5654</v>
      </c>
      <c r="B160" s="74" t="s">
        <v>172</v>
      </c>
      <c r="C160" s="76">
        <v>76</v>
      </c>
      <c r="D160" s="75">
        <v>461</v>
      </c>
      <c r="E160" s="106">
        <v>16961.416238495112</v>
      </c>
      <c r="F160" s="97">
        <v>317014.81088638952</v>
      </c>
      <c r="G160" s="107">
        <v>234590.04932948473</v>
      </c>
      <c r="H160" s="107">
        <v>-497105.71587784321</v>
      </c>
      <c r="I160" s="107">
        <v>0</v>
      </c>
      <c r="J160" s="107">
        <v>0</v>
      </c>
      <c r="K160" s="107">
        <v>0</v>
      </c>
      <c r="L160" s="107">
        <v>54499.144338031067</v>
      </c>
      <c r="M160" s="93">
        <v>3.2131246336813239</v>
      </c>
      <c r="N160" s="91">
        <v>3044.4164532080176</v>
      </c>
      <c r="O160" s="92">
        <v>0.17949069879545218</v>
      </c>
      <c r="P160" s="97">
        <v>13704.225874371412</v>
      </c>
      <c r="Q160" s="93">
        <v>0.8079647171955322</v>
      </c>
      <c r="R160" s="97">
        <v>51454.727884823049</v>
      </c>
      <c r="S160" s="93">
        <v>3.0336339348858719</v>
      </c>
      <c r="T160" s="97">
        <v>65158.953759194461</v>
      </c>
      <c r="U160" s="96">
        <v>3.8415986520814038</v>
      </c>
    </row>
    <row r="161" spans="1:21" s="70" customFormat="1" x14ac:dyDescent="0.3">
      <c r="A161" s="79">
        <v>5655</v>
      </c>
      <c r="B161" s="74" t="s">
        <v>173</v>
      </c>
      <c r="C161" s="76">
        <v>73</v>
      </c>
      <c r="D161" s="75">
        <v>1388</v>
      </c>
      <c r="E161" s="106">
        <v>80914.861072820378</v>
      </c>
      <c r="F161" s="97">
        <v>1768382.1270597111</v>
      </c>
      <c r="G161" s="107">
        <v>1463275.881631739</v>
      </c>
      <c r="H161" s="107">
        <v>0</v>
      </c>
      <c r="I161" s="107">
        <v>0</v>
      </c>
      <c r="J161" s="107">
        <v>0</v>
      </c>
      <c r="K161" s="107">
        <v>0</v>
      </c>
      <c r="L161" s="107">
        <v>3231658.0086914501</v>
      </c>
      <c r="M161" s="93">
        <v>39.938992242513741</v>
      </c>
      <c r="N161" s="91">
        <v>2847137.2659806507</v>
      </c>
      <c r="O161" s="92">
        <v>35.186827589289592</v>
      </c>
      <c r="P161" s="97">
        <v>194596.32168411036</v>
      </c>
      <c r="Q161" s="93">
        <v>2.404951563952892</v>
      </c>
      <c r="R161" s="97">
        <v>384520.74271079944</v>
      </c>
      <c r="S161" s="93">
        <v>4.7521646532241464</v>
      </c>
      <c r="T161" s="97">
        <v>579117.06439490977</v>
      </c>
      <c r="U161" s="96">
        <v>7.1571162171770384</v>
      </c>
    </row>
    <row r="162" spans="1:21" s="70" customFormat="1" x14ac:dyDescent="0.3">
      <c r="A162" s="79">
        <v>5661</v>
      </c>
      <c r="B162" s="74" t="s">
        <v>174</v>
      </c>
      <c r="C162" s="76">
        <v>79</v>
      </c>
      <c r="D162" s="75">
        <v>368</v>
      </c>
      <c r="E162" s="106">
        <v>9056.5463610467323</v>
      </c>
      <c r="F162" s="97">
        <v>167083.6305487731</v>
      </c>
      <c r="G162" s="107">
        <v>-24254.873145761288</v>
      </c>
      <c r="H162" s="107">
        <v>-24978.492796057413</v>
      </c>
      <c r="I162" s="107">
        <v>0</v>
      </c>
      <c r="J162" s="107">
        <v>0</v>
      </c>
      <c r="K162" s="107">
        <v>0</v>
      </c>
      <c r="L162" s="107">
        <v>117850.2646069544</v>
      </c>
      <c r="M162" s="93">
        <v>13.01271587520848</v>
      </c>
      <c r="N162" s="91">
        <v>112552.26600462761</v>
      </c>
      <c r="O162" s="92">
        <v>12.427724821100471</v>
      </c>
      <c r="P162" s="97">
        <v>42377.557477307986</v>
      </c>
      <c r="Q162" s="93">
        <v>4.6792183010930994</v>
      </c>
      <c r="R162" s="97">
        <v>5297.9986023267847</v>
      </c>
      <c r="S162" s="93">
        <v>0.58499105410800945</v>
      </c>
      <c r="T162" s="97">
        <v>47675.556079634771</v>
      </c>
      <c r="U162" s="96">
        <v>5.2642093552011096</v>
      </c>
    </row>
    <row r="163" spans="1:21" s="70" customFormat="1" x14ac:dyDescent="0.3">
      <c r="A163" s="79">
        <v>5663</v>
      </c>
      <c r="B163" s="74" t="s">
        <v>176</v>
      </c>
      <c r="C163" s="76">
        <v>80</v>
      </c>
      <c r="D163" s="75">
        <v>208</v>
      </c>
      <c r="E163" s="106">
        <v>5139.2811770641865</v>
      </c>
      <c r="F163" s="97">
        <v>91680.268100405825</v>
      </c>
      <c r="G163" s="107">
        <v>-15224.803498811947</v>
      </c>
      <c r="H163" s="107">
        <v>-50801.914154193248</v>
      </c>
      <c r="I163" s="107">
        <v>0</v>
      </c>
      <c r="J163" s="107">
        <v>0</v>
      </c>
      <c r="K163" s="107">
        <v>0</v>
      </c>
      <c r="L163" s="107">
        <v>25653.55044740063</v>
      </c>
      <c r="M163" s="93">
        <v>4.9916611999920226</v>
      </c>
      <c r="N163" s="91">
        <v>26012.251948494086</v>
      </c>
      <c r="O163" s="92">
        <v>5.0614572451460189</v>
      </c>
      <c r="P163" s="97">
        <v>26330.565834865076</v>
      </c>
      <c r="Q163" s="93">
        <v>5.1233946786905333</v>
      </c>
      <c r="R163" s="97">
        <v>-358.70150109345559</v>
      </c>
      <c r="S163" s="93">
        <v>-6.9796045153996372E-2</v>
      </c>
      <c r="T163" s="97">
        <v>25971.86433377162</v>
      </c>
      <c r="U163" s="96">
        <v>5.053598633536537</v>
      </c>
    </row>
    <row r="164" spans="1:21" s="70" customFormat="1" x14ac:dyDescent="0.3">
      <c r="A164" s="79">
        <v>5665</v>
      </c>
      <c r="B164" s="74" t="s">
        <v>73</v>
      </c>
      <c r="C164" s="76">
        <v>73</v>
      </c>
      <c r="D164" s="75">
        <v>224</v>
      </c>
      <c r="E164" s="106">
        <v>4906.4938196268922</v>
      </c>
      <c r="F164" s="97">
        <v>78856.49958017435</v>
      </c>
      <c r="G164" s="107">
        <v>-25303.350374850314</v>
      </c>
      <c r="H164" s="107">
        <v>-15837.464898015503</v>
      </c>
      <c r="I164" s="107">
        <v>0</v>
      </c>
      <c r="J164" s="107">
        <v>0</v>
      </c>
      <c r="K164" s="107">
        <v>0</v>
      </c>
      <c r="L164" s="107">
        <v>37715.684307308533</v>
      </c>
      <c r="M164" s="93">
        <v>7.6868912290154627</v>
      </c>
      <c r="N164" s="91">
        <v>23219.516669805067</v>
      </c>
      <c r="O164" s="92">
        <v>4.7324051600600541</v>
      </c>
      <c r="P164" s="97">
        <v>5576.1211672368172</v>
      </c>
      <c r="Q164" s="93">
        <v>1.1364777725656743</v>
      </c>
      <c r="R164" s="97">
        <v>14496.167637503466</v>
      </c>
      <c r="S164" s="93">
        <v>2.9544860689554091</v>
      </c>
      <c r="T164" s="97">
        <v>20072.288804740281</v>
      </c>
      <c r="U164" s="96">
        <v>4.0909638415210825</v>
      </c>
    </row>
    <row r="165" spans="1:21" s="70" customFormat="1" x14ac:dyDescent="0.3">
      <c r="A165" s="79">
        <v>5669</v>
      </c>
      <c r="B165" s="74" t="s">
        <v>76</v>
      </c>
      <c r="C165" s="76">
        <v>72</v>
      </c>
      <c r="D165" s="75">
        <v>309</v>
      </c>
      <c r="E165" s="106">
        <v>7888.1714733173139</v>
      </c>
      <c r="F165" s="97">
        <v>127865.49888952596</v>
      </c>
      <c r="G165" s="107">
        <v>15920.42093755235</v>
      </c>
      <c r="H165" s="107">
        <v>-33848.608126369087</v>
      </c>
      <c r="I165" s="107">
        <v>0</v>
      </c>
      <c r="J165" s="107">
        <v>0</v>
      </c>
      <c r="K165" s="107">
        <v>0</v>
      </c>
      <c r="L165" s="107">
        <v>109937.31170070921</v>
      </c>
      <c r="M165" s="93">
        <v>13.936982996957578</v>
      </c>
      <c r="N165" s="91">
        <v>103990.28764184471</v>
      </c>
      <c r="O165" s="92">
        <v>13.183066315635294</v>
      </c>
      <c r="P165" s="97">
        <v>28152.183921153483</v>
      </c>
      <c r="Q165" s="93">
        <v>3.5689112510271386</v>
      </c>
      <c r="R165" s="97">
        <v>5947.0240588644956</v>
      </c>
      <c r="S165" s="93">
        <v>0.75391668132228329</v>
      </c>
      <c r="T165" s="97">
        <v>34099.207980017978</v>
      </c>
      <c r="U165" s="96">
        <v>4.3228279323494219</v>
      </c>
    </row>
    <row r="166" spans="1:21" s="70" customFormat="1" x14ac:dyDescent="0.3">
      <c r="A166" s="79">
        <v>5671</v>
      </c>
      <c r="B166" s="74" t="s">
        <v>77</v>
      </c>
      <c r="C166" s="76">
        <v>80</v>
      </c>
      <c r="D166" s="75">
        <v>242</v>
      </c>
      <c r="E166" s="106">
        <v>6538.1677047581843</v>
      </c>
      <c r="F166" s="97">
        <v>103468.14947811769</v>
      </c>
      <c r="G166" s="107">
        <v>8452.1746126411599</v>
      </c>
      <c r="H166" s="107">
        <v>-52371.488042946046</v>
      </c>
      <c r="I166" s="107">
        <v>0</v>
      </c>
      <c r="J166" s="107">
        <v>0</v>
      </c>
      <c r="K166" s="107">
        <v>0</v>
      </c>
      <c r="L166" s="107">
        <v>59548.836047812802</v>
      </c>
      <c r="M166" s="93">
        <v>9.1078783440314375</v>
      </c>
      <c r="N166" s="91">
        <v>41693.198188007627</v>
      </c>
      <c r="O166" s="92">
        <v>6.3768933546420339</v>
      </c>
      <c r="P166" s="97">
        <v>10770.353619345344</v>
      </c>
      <c r="Q166" s="93">
        <v>1.6473045822160794</v>
      </c>
      <c r="R166" s="97">
        <v>17855.637859805174</v>
      </c>
      <c r="S166" s="93">
        <v>2.730984989389404</v>
      </c>
      <c r="T166" s="97">
        <v>28625.991479150518</v>
      </c>
      <c r="U166" s="96">
        <v>4.3782895716054835</v>
      </c>
    </row>
    <row r="167" spans="1:21" s="70" customFormat="1" x14ac:dyDescent="0.3">
      <c r="A167" s="79">
        <v>5673</v>
      </c>
      <c r="B167" s="74" t="s">
        <v>79</v>
      </c>
      <c r="C167" s="76">
        <v>75</v>
      </c>
      <c r="D167" s="75">
        <v>379</v>
      </c>
      <c r="E167" s="106">
        <v>7874.9567477688533</v>
      </c>
      <c r="F167" s="97">
        <v>137394.66753179039</v>
      </c>
      <c r="G167" s="107">
        <v>-71057.095692347939</v>
      </c>
      <c r="H167" s="107">
        <v>-26214.036477295533</v>
      </c>
      <c r="I167" s="107">
        <v>0</v>
      </c>
      <c r="J167" s="107">
        <v>0</v>
      </c>
      <c r="K167" s="107">
        <v>0</v>
      </c>
      <c r="L167" s="107">
        <v>40123.535362146911</v>
      </c>
      <c r="M167" s="93">
        <v>5.0950800934258824</v>
      </c>
      <c r="N167" s="91">
        <v>8059.1050637569861</v>
      </c>
      <c r="O167" s="92">
        <v>1.0233840415746165</v>
      </c>
      <c r="P167" s="97">
        <v>-121.82941599723381</v>
      </c>
      <c r="Q167" s="93">
        <v>-1.5470487000674733E-2</v>
      </c>
      <c r="R167" s="97">
        <v>32064.430298389925</v>
      </c>
      <c r="S167" s="93">
        <v>4.0716960518512657</v>
      </c>
      <c r="T167" s="97">
        <v>31942.60088239269</v>
      </c>
      <c r="U167" s="96">
        <v>4.0562255648505907</v>
      </c>
    </row>
    <row r="168" spans="1:21" s="70" customFormat="1" x14ac:dyDescent="0.3">
      <c r="A168" s="79">
        <v>5674</v>
      </c>
      <c r="B168" s="74" t="s">
        <v>80</v>
      </c>
      <c r="C168" s="76">
        <v>75</v>
      </c>
      <c r="D168" s="75">
        <v>143</v>
      </c>
      <c r="E168" s="106">
        <v>3751.0780605070713</v>
      </c>
      <c r="F168" s="97">
        <v>86969.904392775701</v>
      </c>
      <c r="G168" s="107">
        <v>7288.3943090767134</v>
      </c>
      <c r="H168" s="107">
        <v>-21643.660720641401</v>
      </c>
      <c r="I168" s="107">
        <v>0</v>
      </c>
      <c r="J168" s="107">
        <v>0</v>
      </c>
      <c r="K168" s="107">
        <v>0</v>
      </c>
      <c r="L168" s="107">
        <v>72614.63798121101</v>
      </c>
      <c r="M168" s="93">
        <v>19.358338272329888</v>
      </c>
      <c r="N168" s="91">
        <v>59700.218377373938</v>
      </c>
      <c r="O168" s="92">
        <v>15.915482806375843</v>
      </c>
      <c r="P168" s="97">
        <v>1932.0840333982319</v>
      </c>
      <c r="Q168" s="93">
        <v>0.5150743338935081</v>
      </c>
      <c r="R168" s="97">
        <v>12914.419603837072</v>
      </c>
      <c r="S168" s="93">
        <v>3.4428554659540458</v>
      </c>
      <c r="T168" s="97">
        <v>14846.503637235304</v>
      </c>
      <c r="U168" s="96">
        <v>3.957929799847554</v>
      </c>
    </row>
    <row r="169" spans="1:21" s="70" customFormat="1" x14ac:dyDescent="0.3">
      <c r="A169" s="79">
        <v>5675</v>
      </c>
      <c r="B169" s="74" t="s">
        <v>81</v>
      </c>
      <c r="C169" s="76">
        <v>66</v>
      </c>
      <c r="D169" s="75">
        <v>4009</v>
      </c>
      <c r="E169" s="106">
        <v>87530.00960170952</v>
      </c>
      <c r="F169" s="97">
        <v>1605402.6018248051</v>
      </c>
      <c r="G169" s="107">
        <v>-947136.51327412273</v>
      </c>
      <c r="H169" s="107">
        <v>-508483.02310751425</v>
      </c>
      <c r="I169" s="107">
        <v>0</v>
      </c>
      <c r="J169" s="107">
        <v>0</v>
      </c>
      <c r="K169" s="107">
        <v>0</v>
      </c>
      <c r="L169" s="107">
        <v>149783.06544316816</v>
      </c>
      <c r="M169" s="93">
        <v>1.7112195705762014</v>
      </c>
      <c r="N169" s="91">
        <v>-13196.223108840699</v>
      </c>
      <c r="O169" s="92">
        <v>-0.15076227192122879</v>
      </c>
      <c r="P169" s="97">
        <v>525305.24992353725</v>
      </c>
      <c r="Q169" s="93">
        <v>6.0014302787563922</v>
      </c>
      <c r="R169" s="97">
        <v>162979.28855200886</v>
      </c>
      <c r="S169" s="93">
        <v>1.8619818424974304</v>
      </c>
      <c r="T169" s="97">
        <v>688284.53847554605</v>
      </c>
      <c r="U169" s="96">
        <v>7.8634121212538215</v>
      </c>
    </row>
    <row r="170" spans="1:21" s="70" customFormat="1" x14ac:dyDescent="0.3">
      <c r="A170" s="79">
        <v>5678</v>
      </c>
      <c r="B170" s="74" t="s">
        <v>82</v>
      </c>
      <c r="C170" s="76">
        <v>75</v>
      </c>
      <c r="D170" s="75">
        <v>6003</v>
      </c>
      <c r="E170" s="106">
        <v>115833.20802943489</v>
      </c>
      <c r="F170" s="97">
        <v>2234734.2003976088</v>
      </c>
      <c r="G170" s="107">
        <v>-3167412.5321200406</v>
      </c>
      <c r="H170" s="107">
        <v>-1392584.4219145766</v>
      </c>
      <c r="I170" s="107">
        <v>6012.6674869527142</v>
      </c>
      <c r="J170" s="107">
        <v>0</v>
      </c>
      <c r="K170" s="107">
        <v>0</v>
      </c>
      <c r="L170" s="107">
        <v>-2319250.0861500558</v>
      </c>
      <c r="M170" s="93">
        <v>-20.02232456137018</v>
      </c>
      <c r="N170" s="91">
        <v>-2145045.8581094728</v>
      </c>
      <c r="O170" s="92">
        <v>-18.51840154132989</v>
      </c>
      <c r="P170" s="97">
        <v>546245.187792385</v>
      </c>
      <c r="Q170" s="93">
        <v>4.7157908952463465</v>
      </c>
      <c r="R170" s="97">
        <v>-174204.22804058297</v>
      </c>
      <c r="S170" s="93">
        <v>-1.5039230200402907</v>
      </c>
      <c r="T170" s="97">
        <v>372040.95975180203</v>
      </c>
      <c r="U170" s="96">
        <v>3.2118678752060554</v>
      </c>
    </row>
    <row r="171" spans="1:21" s="70" customFormat="1" x14ac:dyDescent="0.3">
      <c r="A171" s="79">
        <v>5680</v>
      </c>
      <c r="B171" s="74" t="s">
        <v>83</v>
      </c>
      <c r="C171" s="76">
        <v>78</v>
      </c>
      <c r="D171" s="75">
        <v>296</v>
      </c>
      <c r="E171" s="106">
        <v>8413.9380741865334</v>
      </c>
      <c r="F171" s="97">
        <v>152887.66267517128</v>
      </c>
      <c r="G171" s="107">
        <v>35413.922670118132</v>
      </c>
      <c r="H171" s="107">
        <v>-20887.324866860952</v>
      </c>
      <c r="I171" s="107">
        <v>0</v>
      </c>
      <c r="J171" s="107">
        <v>0</v>
      </c>
      <c r="K171" s="107">
        <v>0</v>
      </c>
      <c r="L171" s="107">
        <v>167414.26047842845</v>
      </c>
      <c r="M171" s="93">
        <v>19.897253700029662</v>
      </c>
      <c r="N171" s="91">
        <v>140107.59247538928</v>
      </c>
      <c r="O171" s="92">
        <v>16.651844979134221</v>
      </c>
      <c r="P171" s="97">
        <v>7052.036880117018</v>
      </c>
      <c r="Q171" s="93">
        <v>0.83813748305947866</v>
      </c>
      <c r="R171" s="97">
        <v>27306.668003039173</v>
      </c>
      <c r="S171" s="93">
        <v>3.2454087208954414</v>
      </c>
      <c r="T171" s="97">
        <v>34358.704883156191</v>
      </c>
      <c r="U171" s="96">
        <v>4.0835462039549206</v>
      </c>
    </row>
    <row r="172" spans="1:21" s="70" customFormat="1" x14ac:dyDescent="0.3">
      <c r="A172" s="79">
        <v>5683</v>
      </c>
      <c r="B172" s="74" t="s">
        <v>84</v>
      </c>
      <c r="C172" s="76">
        <v>74</v>
      </c>
      <c r="D172" s="75">
        <v>166</v>
      </c>
      <c r="E172" s="106">
        <v>3740.5590601626673</v>
      </c>
      <c r="F172" s="97">
        <v>59195.288564864459</v>
      </c>
      <c r="G172" s="107">
        <v>-16329.823063354124</v>
      </c>
      <c r="H172" s="107">
        <v>-21658.446725051708</v>
      </c>
      <c r="I172" s="107">
        <v>0</v>
      </c>
      <c r="J172" s="107">
        <v>0</v>
      </c>
      <c r="K172" s="107">
        <v>0</v>
      </c>
      <c r="L172" s="107">
        <v>21207.018776458626</v>
      </c>
      <c r="M172" s="93">
        <v>5.6694783949050622</v>
      </c>
      <c r="N172" s="91">
        <v>30415.075053177658</v>
      </c>
      <c r="O172" s="92">
        <v>8.131157552650695</v>
      </c>
      <c r="P172" s="97">
        <v>28712.699547962635</v>
      </c>
      <c r="Q172" s="93">
        <v>7.6760449671162236</v>
      </c>
      <c r="R172" s="97">
        <v>-9208.0562767190313</v>
      </c>
      <c r="S172" s="93">
        <v>-2.4616791577456332</v>
      </c>
      <c r="T172" s="97">
        <v>19504.643271243604</v>
      </c>
      <c r="U172" s="96">
        <v>5.2143658093705909</v>
      </c>
    </row>
    <row r="173" spans="1:21" s="70" customFormat="1" x14ac:dyDescent="0.3">
      <c r="A173" s="79">
        <v>5684</v>
      </c>
      <c r="B173" s="74" t="s">
        <v>85</v>
      </c>
      <c r="C173" s="76">
        <v>60</v>
      </c>
      <c r="D173" s="75">
        <v>60</v>
      </c>
      <c r="E173" s="106">
        <v>2149.6743376256131</v>
      </c>
      <c r="F173" s="97">
        <v>34019.137430942807</v>
      </c>
      <c r="G173" s="107">
        <v>31863.692696632283</v>
      </c>
      <c r="H173" s="107">
        <v>0</v>
      </c>
      <c r="I173" s="107">
        <v>0</v>
      </c>
      <c r="J173" s="107">
        <v>0</v>
      </c>
      <c r="K173" s="107">
        <v>0</v>
      </c>
      <c r="L173" s="107">
        <v>65882.830127575085</v>
      </c>
      <c r="M173" s="93">
        <v>30.647819055394624</v>
      </c>
      <c r="N173" s="91">
        <v>57510.316035540454</v>
      </c>
      <c r="O173" s="92">
        <v>26.753036508340379</v>
      </c>
      <c r="P173" s="97">
        <v>-1783.3402575367684</v>
      </c>
      <c r="Q173" s="93">
        <v>-0.82958624305229745</v>
      </c>
      <c r="R173" s="97">
        <v>8372.5140920346312</v>
      </c>
      <c r="S173" s="93">
        <v>3.8947825470542443</v>
      </c>
      <c r="T173" s="97">
        <v>6589.173834497863</v>
      </c>
      <c r="U173" s="96">
        <v>3.065196304001947</v>
      </c>
    </row>
    <row r="174" spans="1:21" s="70" customFormat="1" x14ac:dyDescent="0.3">
      <c r="A174" s="79">
        <v>5688</v>
      </c>
      <c r="B174" s="74" t="s">
        <v>87</v>
      </c>
      <c r="C174" s="76">
        <v>75.599999999999994</v>
      </c>
      <c r="D174" s="75">
        <v>145</v>
      </c>
      <c r="E174" s="106">
        <v>5119.8940519524831</v>
      </c>
      <c r="F174" s="97">
        <v>102576.7119660895</v>
      </c>
      <c r="G174" s="107">
        <v>64534.036749718958</v>
      </c>
      <c r="H174" s="107">
        <v>-16817.571810953687</v>
      </c>
      <c r="I174" s="107">
        <v>0</v>
      </c>
      <c r="J174" s="107">
        <v>0</v>
      </c>
      <c r="K174" s="107">
        <v>0</v>
      </c>
      <c r="L174" s="107">
        <v>150293.17690485474</v>
      </c>
      <c r="M174" s="93">
        <v>29.354743551292845</v>
      </c>
      <c r="N174" s="91">
        <v>114128.67305712627</v>
      </c>
      <c r="O174" s="92">
        <v>22.291217728148702</v>
      </c>
      <c r="P174" s="97">
        <v>-20751.690327607605</v>
      </c>
      <c r="Q174" s="93">
        <v>-4.053148388821425</v>
      </c>
      <c r="R174" s="97">
        <v>36164.503847728469</v>
      </c>
      <c r="S174" s="93">
        <v>7.0635258231441433</v>
      </c>
      <c r="T174" s="97">
        <v>15412.813520120864</v>
      </c>
      <c r="U174" s="96">
        <v>3.0103774343227188</v>
      </c>
    </row>
    <row r="175" spans="1:21" s="70" customFormat="1" x14ac:dyDescent="0.3">
      <c r="A175" s="79">
        <v>5690</v>
      </c>
      <c r="B175" s="74" t="s">
        <v>88</v>
      </c>
      <c r="C175" s="76">
        <v>76</v>
      </c>
      <c r="D175" s="75">
        <v>143</v>
      </c>
      <c r="E175" s="106">
        <v>3249.3570179189282</v>
      </c>
      <c r="F175" s="97">
        <v>52795.017618803817</v>
      </c>
      <c r="G175" s="107">
        <v>-16425.865861220445</v>
      </c>
      <c r="H175" s="107">
        <v>-24662.502306932132</v>
      </c>
      <c r="I175" s="107">
        <v>0</v>
      </c>
      <c r="J175" s="107">
        <v>0</v>
      </c>
      <c r="K175" s="107">
        <v>0</v>
      </c>
      <c r="L175" s="107">
        <v>11706.649450651239</v>
      </c>
      <c r="M175" s="93">
        <v>3.6027587569151875</v>
      </c>
      <c r="N175" s="91">
        <v>22847.155456315322</v>
      </c>
      <c r="O175" s="92">
        <v>7.0312850604972708</v>
      </c>
      <c r="P175" s="97">
        <v>222.53663816141102</v>
      </c>
      <c r="Q175" s="93">
        <v>6.8486361127511941E-2</v>
      </c>
      <c r="R175" s="97">
        <v>-11140.506005664083</v>
      </c>
      <c r="S175" s="93">
        <v>-3.4285263035820828</v>
      </c>
      <c r="T175" s="97">
        <v>-10917.969367502672</v>
      </c>
      <c r="U175" s="96">
        <v>-3.3600399424545708</v>
      </c>
    </row>
    <row r="176" spans="1:21" s="70" customFormat="1" x14ac:dyDescent="0.3">
      <c r="A176" s="79">
        <v>5692</v>
      </c>
      <c r="B176" s="74" t="s">
        <v>89</v>
      </c>
      <c r="C176" s="76">
        <v>79</v>
      </c>
      <c r="D176" s="75">
        <v>557</v>
      </c>
      <c r="E176" s="106">
        <v>16836.064807508134</v>
      </c>
      <c r="F176" s="97">
        <v>336147.59794210707</v>
      </c>
      <c r="G176" s="107">
        <v>107775.29604270228</v>
      </c>
      <c r="H176" s="107">
        <v>-44572.560287672153</v>
      </c>
      <c r="I176" s="107">
        <v>0</v>
      </c>
      <c r="J176" s="107">
        <v>0</v>
      </c>
      <c r="K176" s="107">
        <v>0</v>
      </c>
      <c r="L176" s="107">
        <v>399350.33369713719</v>
      </c>
      <c r="M176" s="93">
        <v>23.719933266058987</v>
      </c>
      <c r="N176" s="91">
        <v>343366.43356885319</v>
      </c>
      <c r="O176" s="92">
        <v>20.394696592978608</v>
      </c>
      <c r="P176" s="97">
        <v>12416.24020685761</v>
      </c>
      <c r="Q176" s="93">
        <v>0.73747876055457573</v>
      </c>
      <c r="R176" s="97">
        <v>55983.900128284004</v>
      </c>
      <c r="S176" s="93">
        <v>3.3252366730803793</v>
      </c>
      <c r="T176" s="97">
        <v>68400.140335141608</v>
      </c>
      <c r="U176" s="96">
        <v>4.0627154336349545</v>
      </c>
    </row>
    <row r="177" spans="1:21" s="70" customFormat="1" x14ac:dyDescent="0.3">
      <c r="A177" s="79">
        <v>5693</v>
      </c>
      <c r="B177" s="74" t="s">
        <v>339</v>
      </c>
      <c r="C177" s="76">
        <v>72</v>
      </c>
      <c r="D177" s="75">
        <v>2500</v>
      </c>
      <c r="E177" s="106">
        <v>61205.419768997468</v>
      </c>
      <c r="F177" s="97">
        <v>1115263.3922516438</v>
      </c>
      <c r="G177" s="107">
        <v>-313673.12758310675</v>
      </c>
      <c r="H177" s="107">
        <v>-441115.65630047856</v>
      </c>
      <c r="I177" s="107">
        <v>0</v>
      </c>
      <c r="J177" s="107">
        <v>0</v>
      </c>
      <c r="K177" s="107">
        <v>0</v>
      </c>
      <c r="L177" s="107">
        <v>360474.60836805851</v>
      </c>
      <c r="M177" s="93">
        <v>5.8895864080104001</v>
      </c>
      <c r="N177" s="91">
        <v>237894.70864004095</v>
      </c>
      <c r="O177" s="92">
        <v>3.886824231218529</v>
      </c>
      <c r="P177" s="97">
        <v>171335.64663218209</v>
      </c>
      <c r="Q177" s="93">
        <v>2.7993541630600687</v>
      </c>
      <c r="R177" s="97">
        <v>122579.89972801757</v>
      </c>
      <c r="S177" s="93">
        <v>2.0027621767918706</v>
      </c>
      <c r="T177" s="97">
        <v>293915.54636019969</v>
      </c>
      <c r="U177" s="96">
        <v>4.8021163398519402</v>
      </c>
    </row>
    <row r="178" spans="1:21" s="70" customFormat="1" x14ac:dyDescent="0.3">
      <c r="A178" s="79">
        <v>5701</v>
      </c>
      <c r="B178" s="74" t="s">
        <v>90</v>
      </c>
      <c r="C178" s="76">
        <v>70</v>
      </c>
      <c r="D178" s="75">
        <v>214</v>
      </c>
      <c r="E178" s="106">
        <v>15193.626718903783</v>
      </c>
      <c r="F178" s="97">
        <v>417907.95657470776</v>
      </c>
      <c r="G178" s="107">
        <v>296671.93675424287</v>
      </c>
      <c r="H178" s="107">
        <v>0</v>
      </c>
      <c r="I178" s="107">
        <v>0</v>
      </c>
      <c r="J178" s="107">
        <v>-30866.690978280367</v>
      </c>
      <c r="K178" s="107">
        <v>0</v>
      </c>
      <c r="L178" s="107">
        <v>683713.20235067024</v>
      </c>
      <c r="M178" s="93">
        <v>45</v>
      </c>
      <c r="N178" s="91">
        <v>619314.98373456043</v>
      </c>
      <c r="O178" s="92">
        <v>40.761497909120934</v>
      </c>
      <c r="P178" s="97">
        <v>5388.8796767353015</v>
      </c>
      <c r="Q178" s="93">
        <v>0.35468027327738033</v>
      </c>
      <c r="R178" s="97">
        <v>64398.218616109807</v>
      </c>
      <c r="S178" s="93">
        <v>4.2385020908790709</v>
      </c>
      <c r="T178" s="97">
        <v>69787.098292845112</v>
      </c>
      <c r="U178" s="96">
        <v>4.5931823641564522</v>
      </c>
    </row>
    <row r="179" spans="1:21" s="70" customFormat="1" x14ac:dyDescent="0.3">
      <c r="A179" s="79">
        <v>5702</v>
      </c>
      <c r="B179" s="74" t="s">
        <v>338</v>
      </c>
      <c r="C179" s="76">
        <v>64</v>
      </c>
      <c r="D179" s="75">
        <v>2565</v>
      </c>
      <c r="E179" s="106">
        <v>152050.46495973834</v>
      </c>
      <c r="F179" s="97">
        <v>3522035.4262602031</v>
      </c>
      <c r="G179" s="107">
        <v>2569605.1741309171</v>
      </c>
      <c r="H179" s="107">
        <v>-229099.05135796589</v>
      </c>
      <c r="I179" s="107">
        <v>0</v>
      </c>
      <c r="J179" s="107">
        <v>0</v>
      </c>
      <c r="K179" s="107">
        <v>0</v>
      </c>
      <c r="L179" s="107">
        <v>5862541.5490331538</v>
      </c>
      <c r="M179" s="93">
        <v>38.55655127779783</v>
      </c>
      <c r="N179" s="91">
        <v>5007527.6396885039</v>
      </c>
      <c r="O179" s="92">
        <v>32.933326715011717</v>
      </c>
      <c r="P179" s="97">
        <v>116634.1925767456</v>
      </c>
      <c r="Q179" s="93">
        <v>0.76707554039791548</v>
      </c>
      <c r="R179" s="97">
        <v>855013.90934464987</v>
      </c>
      <c r="S179" s="93">
        <v>5.6232245627861133</v>
      </c>
      <c r="T179" s="97">
        <v>971648.10192139552</v>
      </c>
      <c r="U179" s="96">
        <v>6.3903001031840292</v>
      </c>
    </row>
    <row r="180" spans="1:21" s="70" customFormat="1" x14ac:dyDescent="0.3">
      <c r="A180" s="79">
        <v>5703</v>
      </c>
      <c r="B180" s="74" t="s">
        <v>91</v>
      </c>
      <c r="C180" s="76">
        <v>71</v>
      </c>
      <c r="D180" s="75">
        <v>1311</v>
      </c>
      <c r="E180" s="106">
        <v>51469.196388695658</v>
      </c>
      <c r="F180" s="97">
        <v>919901.86180952378</v>
      </c>
      <c r="G180" s="107">
        <v>757069.00877792446</v>
      </c>
      <c r="H180" s="107">
        <v>-207415.08937258346</v>
      </c>
      <c r="I180" s="107">
        <v>0</v>
      </c>
      <c r="J180" s="107">
        <v>0</v>
      </c>
      <c r="K180" s="107">
        <v>0</v>
      </c>
      <c r="L180" s="107">
        <v>1469555.7812148647</v>
      </c>
      <c r="M180" s="93">
        <v>28.552141558938889</v>
      </c>
      <c r="N180" s="91">
        <v>1335885.9215393153</v>
      </c>
      <c r="O180" s="92">
        <v>25.955056913084427</v>
      </c>
      <c r="P180" s="97">
        <v>64113.676402607271</v>
      </c>
      <c r="Q180" s="93">
        <v>1.245670826457449</v>
      </c>
      <c r="R180" s="97">
        <v>133669.85967554944</v>
      </c>
      <c r="S180" s="93">
        <v>2.5970846458544625</v>
      </c>
      <c r="T180" s="97">
        <v>197783.5360781567</v>
      </c>
      <c r="U180" s="96">
        <v>3.8427554723119113</v>
      </c>
    </row>
    <row r="181" spans="1:21" s="70" customFormat="1" x14ac:dyDescent="0.3">
      <c r="A181" s="79">
        <v>5704</v>
      </c>
      <c r="B181" s="74" t="s">
        <v>191</v>
      </c>
      <c r="C181" s="76">
        <v>67</v>
      </c>
      <c r="D181" s="75">
        <v>1856</v>
      </c>
      <c r="E181" s="106">
        <v>117065.96092997954</v>
      </c>
      <c r="F181" s="97">
        <v>2851782.7937017716</v>
      </c>
      <c r="G181" s="107">
        <v>2070423.5281933304</v>
      </c>
      <c r="H181" s="107">
        <v>0</v>
      </c>
      <c r="I181" s="107">
        <v>0</v>
      </c>
      <c r="J181" s="107">
        <v>0</v>
      </c>
      <c r="K181" s="107">
        <v>0</v>
      </c>
      <c r="L181" s="107">
        <v>4922206.321895102</v>
      </c>
      <c r="M181" s="93">
        <v>42.046435042199953</v>
      </c>
      <c r="N181" s="91">
        <v>4255962.5386488549</v>
      </c>
      <c r="O181" s="92">
        <v>36.355252242746005</v>
      </c>
      <c r="P181" s="97">
        <v>83137.584358037813</v>
      </c>
      <c r="Q181" s="93">
        <v>0.71017726841848372</v>
      </c>
      <c r="R181" s="97">
        <v>666243.7832462471</v>
      </c>
      <c r="S181" s="93">
        <v>5.6911827994539452</v>
      </c>
      <c r="T181" s="97">
        <v>749381.3676042849</v>
      </c>
      <c r="U181" s="96">
        <v>6.4013600678724281</v>
      </c>
    </row>
    <row r="182" spans="1:21" s="70" customFormat="1" x14ac:dyDescent="0.3">
      <c r="A182" s="79">
        <v>5705</v>
      </c>
      <c r="B182" s="74" t="s">
        <v>192</v>
      </c>
      <c r="C182" s="76">
        <v>70</v>
      </c>
      <c r="D182" s="75">
        <v>827</v>
      </c>
      <c r="E182" s="106">
        <v>49347.379333486664</v>
      </c>
      <c r="F182" s="97">
        <v>1092336.6407152873</v>
      </c>
      <c r="G182" s="107">
        <v>947299.39480988379</v>
      </c>
      <c r="H182" s="107">
        <v>0</v>
      </c>
      <c r="I182" s="107">
        <v>0</v>
      </c>
      <c r="J182" s="107">
        <v>0</v>
      </c>
      <c r="K182" s="107">
        <v>0</v>
      </c>
      <c r="L182" s="107">
        <v>2039636.0355251711</v>
      </c>
      <c r="M182" s="93">
        <v>41.332205743722106</v>
      </c>
      <c r="N182" s="91">
        <v>1745384.0356051754</v>
      </c>
      <c r="O182" s="92">
        <v>35.369335903533468</v>
      </c>
      <c r="P182" s="97">
        <v>18430.786655932563</v>
      </c>
      <c r="Q182" s="93">
        <v>0.37349068795281709</v>
      </c>
      <c r="R182" s="97">
        <v>294251.99991999567</v>
      </c>
      <c r="S182" s="93">
        <v>5.9628698401886364</v>
      </c>
      <c r="T182" s="97">
        <v>312682.78657592821</v>
      </c>
      <c r="U182" s="96">
        <v>6.3363605281414532</v>
      </c>
    </row>
    <row r="183" spans="1:21" s="70" customFormat="1" x14ac:dyDescent="0.3">
      <c r="A183" s="79">
        <v>5706</v>
      </c>
      <c r="B183" s="74" t="s">
        <v>193</v>
      </c>
      <c r="C183" s="76">
        <v>55</v>
      </c>
      <c r="D183" s="75">
        <v>1099</v>
      </c>
      <c r="E183" s="106">
        <v>67940.140636456781</v>
      </c>
      <c r="F183" s="97">
        <v>1571288.8240716087</v>
      </c>
      <c r="G183" s="107">
        <v>1287134.1924554952</v>
      </c>
      <c r="H183" s="107">
        <v>0</v>
      </c>
      <c r="I183" s="107">
        <v>0</v>
      </c>
      <c r="J183" s="107">
        <v>0</v>
      </c>
      <c r="K183" s="107">
        <v>0</v>
      </c>
      <c r="L183" s="107">
        <v>2858423.0165271042</v>
      </c>
      <c r="M183" s="93">
        <v>42.072668524817125</v>
      </c>
      <c r="N183" s="91">
        <v>2489702.5765660927</v>
      </c>
      <c r="O183" s="92">
        <v>36.645531687788626</v>
      </c>
      <c r="P183" s="97">
        <v>14905.688328210008</v>
      </c>
      <c r="Q183" s="93">
        <v>0.21939442851567478</v>
      </c>
      <c r="R183" s="97">
        <v>368720.43996101152</v>
      </c>
      <c r="S183" s="93">
        <v>5.4271368370284998</v>
      </c>
      <c r="T183" s="97">
        <v>383626.12828922155</v>
      </c>
      <c r="U183" s="96">
        <v>5.6465312655441755</v>
      </c>
    </row>
    <row r="184" spans="1:21" s="70" customFormat="1" x14ac:dyDescent="0.3">
      <c r="A184" s="79">
        <v>5707</v>
      </c>
      <c r="B184" s="74" t="s">
        <v>194</v>
      </c>
      <c r="C184" s="76">
        <v>59</v>
      </c>
      <c r="D184" s="75">
        <v>1153</v>
      </c>
      <c r="E184" s="106">
        <v>94642.525278360583</v>
      </c>
      <c r="F184" s="97">
        <v>2726488.0842526588</v>
      </c>
      <c r="G184" s="107">
        <v>1836243.4776419015</v>
      </c>
      <c r="H184" s="107">
        <v>0</v>
      </c>
      <c r="I184" s="107">
        <v>0</v>
      </c>
      <c r="J184" s="107">
        <v>-303817.92436833441</v>
      </c>
      <c r="K184" s="107">
        <v>0</v>
      </c>
      <c r="L184" s="107">
        <v>4258913.6375262262</v>
      </c>
      <c r="M184" s="93">
        <v>45</v>
      </c>
      <c r="N184" s="91">
        <v>4311679.3742870446</v>
      </c>
      <c r="O184" s="92">
        <v>45.55752672073811</v>
      </c>
      <c r="P184" s="97">
        <v>390549.57524339313</v>
      </c>
      <c r="Q184" s="93">
        <v>4.1265760195505878</v>
      </c>
      <c r="R184" s="97">
        <v>-52765.736760818399</v>
      </c>
      <c r="S184" s="93">
        <v>-0.5575267207381136</v>
      </c>
      <c r="T184" s="97">
        <v>337783.83848257473</v>
      </c>
      <c r="U184" s="96">
        <v>3.5690492988124745</v>
      </c>
    </row>
    <row r="185" spans="1:21" s="70" customFormat="1" x14ac:dyDescent="0.3">
      <c r="A185" s="79">
        <v>5708</v>
      </c>
      <c r="B185" s="74" t="s">
        <v>195</v>
      </c>
      <c r="C185" s="76">
        <v>61</v>
      </c>
      <c r="D185" s="75">
        <v>850</v>
      </c>
      <c r="E185" s="106">
        <v>65725.908445366935</v>
      </c>
      <c r="F185" s="97">
        <v>1732004.3237870834</v>
      </c>
      <c r="G185" s="107">
        <v>1292703.3248822864</v>
      </c>
      <c r="H185" s="107">
        <v>0</v>
      </c>
      <c r="I185" s="107">
        <v>0</v>
      </c>
      <c r="J185" s="107">
        <v>-67041.768627857527</v>
      </c>
      <c r="K185" s="107">
        <v>0</v>
      </c>
      <c r="L185" s="107">
        <v>2957665.8800415122</v>
      </c>
      <c r="M185" s="93">
        <v>45</v>
      </c>
      <c r="N185" s="91">
        <v>2627668.6731082043</v>
      </c>
      <c r="O185" s="92">
        <v>39.9791913913581</v>
      </c>
      <c r="P185" s="97">
        <v>21473.791499283874</v>
      </c>
      <c r="Q185" s="93">
        <v>0.32671730231212309</v>
      </c>
      <c r="R185" s="97">
        <v>329997.20693330793</v>
      </c>
      <c r="S185" s="93">
        <v>5.0208086086419037</v>
      </c>
      <c r="T185" s="97">
        <v>351470.99843259179</v>
      </c>
      <c r="U185" s="96">
        <v>5.347525910954027</v>
      </c>
    </row>
    <row r="186" spans="1:21" s="70" customFormat="1" x14ac:dyDescent="0.3">
      <c r="A186" s="79">
        <v>5709</v>
      </c>
      <c r="B186" s="74" t="s">
        <v>196</v>
      </c>
      <c r="C186" s="76">
        <v>52</v>
      </c>
      <c r="D186" s="75">
        <v>1222</v>
      </c>
      <c r="E186" s="106">
        <v>141435.25646606108</v>
      </c>
      <c r="F186" s="97">
        <v>4769229.3860763628</v>
      </c>
      <c r="G186" s="107">
        <v>2807335.3868827275</v>
      </c>
      <c r="H186" s="107">
        <v>0</v>
      </c>
      <c r="I186" s="107">
        <v>0</v>
      </c>
      <c r="J186" s="107">
        <v>-1211978.2319863413</v>
      </c>
      <c r="K186" s="107">
        <v>0</v>
      </c>
      <c r="L186" s="107">
        <v>6364586.5409727497</v>
      </c>
      <c r="M186" s="93">
        <v>45.000000000000007</v>
      </c>
      <c r="N186" s="91">
        <v>6375647.0076923091</v>
      </c>
      <c r="O186" s="92">
        <v>45.078201623809512</v>
      </c>
      <c r="P186" s="97">
        <v>12780.983764822893</v>
      </c>
      <c r="Q186" s="93">
        <v>9.036632084652689E-2</v>
      </c>
      <c r="R186" s="97">
        <v>-11060.466719559394</v>
      </c>
      <c r="S186" s="93">
        <v>-7.8201623809502352E-2</v>
      </c>
      <c r="T186" s="97">
        <v>1720.5170452634993</v>
      </c>
      <c r="U186" s="96">
        <v>1.2164697037024542E-2</v>
      </c>
    </row>
    <row r="187" spans="1:21" s="70" customFormat="1" x14ac:dyDescent="0.3">
      <c r="A187" s="79">
        <v>5710</v>
      </c>
      <c r="B187" s="74" t="s">
        <v>197</v>
      </c>
      <c r="C187" s="76">
        <v>41</v>
      </c>
      <c r="D187" s="75">
        <v>490</v>
      </c>
      <c r="E187" s="106">
        <v>75781.00122740677</v>
      </c>
      <c r="F187" s="97">
        <v>2274127.1123992871</v>
      </c>
      <c r="G187" s="107">
        <v>1550859.7697452286</v>
      </c>
      <c r="H187" s="107">
        <v>0</v>
      </c>
      <c r="I187" s="107">
        <v>0</v>
      </c>
      <c r="J187" s="107">
        <v>-414841.82691121066</v>
      </c>
      <c r="K187" s="107">
        <v>0</v>
      </c>
      <c r="L187" s="107">
        <v>3410145.0552333049</v>
      </c>
      <c r="M187" s="93">
        <v>45</v>
      </c>
      <c r="N187" s="91">
        <v>3275221.9162705317</v>
      </c>
      <c r="O187" s="92">
        <v>43.219565105007128</v>
      </c>
      <c r="P187" s="97">
        <v>71401.089676322881</v>
      </c>
      <c r="Q187" s="93">
        <v>0.9422030392823596</v>
      </c>
      <c r="R187" s="97">
        <v>134923.13896277314</v>
      </c>
      <c r="S187" s="93">
        <v>1.7804348949928781</v>
      </c>
      <c r="T187" s="97">
        <v>206324.22863909602</v>
      </c>
      <c r="U187" s="96">
        <v>2.7226379342752378</v>
      </c>
    </row>
    <row r="188" spans="1:21" s="70" customFormat="1" x14ac:dyDescent="0.3">
      <c r="A188" s="79">
        <v>5711</v>
      </c>
      <c r="B188" s="74" t="s">
        <v>198</v>
      </c>
      <c r="C188" s="76">
        <v>57</v>
      </c>
      <c r="D188" s="75">
        <v>2561</v>
      </c>
      <c r="E188" s="106">
        <v>249112.03963160727</v>
      </c>
      <c r="F188" s="97">
        <v>7415977.6704804599</v>
      </c>
      <c r="G188" s="107">
        <v>4634697.6998651018</v>
      </c>
      <c r="H188" s="107">
        <v>0</v>
      </c>
      <c r="I188" s="107">
        <v>0</v>
      </c>
      <c r="J188" s="107">
        <v>-840633.58692323416</v>
      </c>
      <c r="K188" s="107">
        <v>0</v>
      </c>
      <c r="L188" s="107">
        <v>11210041.783422329</v>
      </c>
      <c r="M188" s="93">
        <v>45.000000000000007</v>
      </c>
      <c r="N188" s="91">
        <v>10311473.608387206</v>
      </c>
      <c r="O188" s="92">
        <v>41.392915507560595</v>
      </c>
      <c r="P188" s="97">
        <v>29056.489459922966</v>
      </c>
      <c r="Q188" s="93">
        <v>0.11664024550115035</v>
      </c>
      <c r="R188" s="97">
        <v>898568.17503512278</v>
      </c>
      <c r="S188" s="93">
        <v>3.6070844924394119</v>
      </c>
      <c r="T188" s="97">
        <v>927624.66449504578</v>
      </c>
      <c r="U188" s="96">
        <v>3.7237247379405622</v>
      </c>
    </row>
    <row r="189" spans="1:21" s="70" customFormat="1" x14ac:dyDescent="0.3">
      <c r="A189" s="79">
        <v>5712</v>
      </c>
      <c r="B189" s="74" t="s">
        <v>199</v>
      </c>
      <c r="C189" s="76">
        <v>53</v>
      </c>
      <c r="D189" s="75">
        <v>2942</v>
      </c>
      <c r="E189" s="106">
        <v>314664.72000137268</v>
      </c>
      <c r="F189" s="97">
        <v>10061885.064359365</v>
      </c>
      <c r="G189" s="107">
        <v>5896999.5590993473</v>
      </c>
      <c r="H189" s="107">
        <v>0</v>
      </c>
      <c r="I189" s="107">
        <v>0</v>
      </c>
      <c r="J189" s="107">
        <v>-1798972.2233969427</v>
      </c>
      <c r="K189" s="107">
        <v>0</v>
      </c>
      <c r="L189" s="107">
        <v>14159912.400061771</v>
      </c>
      <c r="M189" s="93">
        <v>45</v>
      </c>
      <c r="N189" s="91">
        <v>13793054.679938721</v>
      </c>
      <c r="O189" s="92">
        <v>43.834131388731947</v>
      </c>
      <c r="P189" s="97">
        <v>116713.92659391748</v>
      </c>
      <c r="Q189" s="93">
        <v>0.37091519695442288</v>
      </c>
      <c r="R189" s="97">
        <v>366857.72012305073</v>
      </c>
      <c r="S189" s="93">
        <v>1.1658686112680519</v>
      </c>
      <c r="T189" s="97">
        <v>483571.64671696821</v>
      </c>
      <c r="U189" s="96">
        <v>1.5367838082224747</v>
      </c>
    </row>
    <row r="190" spans="1:21" s="70" customFormat="1" x14ac:dyDescent="0.3">
      <c r="A190" s="79">
        <v>5713</v>
      </c>
      <c r="B190" s="74" t="s">
        <v>200</v>
      </c>
      <c r="C190" s="76">
        <v>53</v>
      </c>
      <c r="D190" s="75">
        <v>2059</v>
      </c>
      <c r="E190" s="106">
        <v>228425.69359268722</v>
      </c>
      <c r="F190" s="97">
        <v>7291921.584822583</v>
      </c>
      <c r="G190" s="107">
        <v>4368092.2976409206</v>
      </c>
      <c r="H190" s="107">
        <v>0</v>
      </c>
      <c r="I190" s="107">
        <v>0</v>
      </c>
      <c r="J190" s="107">
        <v>-1380857.6707925785</v>
      </c>
      <c r="K190" s="107">
        <v>0</v>
      </c>
      <c r="L190" s="107">
        <v>10279156.211670926</v>
      </c>
      <c r="M190" s="93">
        <v>45</v>
      </c>
      <c r="N190" s="91">
        <v>10008511.211193852</v>
      </c>
      <c r="O190" s="92">
        <v>43.815172688236778</v>
      </c>
      <c r="P190" s="97">
        <v>45581.799587578818</v>
      </c>
      <c r="Q190" s="93">
        <v>0.19954760285792153</v>
      </c>
      <c r="R190" s="97">
        <v>270645.00047707371</v>
      </c>
      <c r="S190" s="93">
        <v>1.1848273117632249</v>
      </c>
      <c r="T190" s="97">
        <v>316226.80006465252</v>
      </c>
      <c r="U190" s="96">
        <v>1.3843749146211464</v>
      </c>
    </row>
    <row r="191" spans="1:21" s="70" customFormat="1" x14ac:dyDescent="0.3">
      <c r="A191" s="79">
        <v>5714</v>
      </c>
      <c r="B191" s="74" t="s">
        <v>201</v>
      </c>
      <c r="C191" s="76">
        <v>64</v>
      </c>
      <c r="D191" s="75">
        <v>1172</v>
      </c>
      <c r="E191" s="106">
        <v>80992.989597606109</v>
      </c>
      <c r="F191" s="97">
        <v>1995488.5774829099</v>
      </c>
      <c r="G191" s="107">
        <v>1539472.2527739343</v>
      </c>
      <c r="H191" s="107">
        <v>0</v>
      </c>
      <c r="I191" s="107">
        <v>0</v>
      </c>
      <c r="J191" s="107">
        <v>0</v>
      </c>
      <c r="K191" s="107">
        <v>0</v>
      </c>
      <c r="L191" s="107">
        <v>3534960.8302568439</v>
      </c>
      <c r="M191" s="93">
        <v>43.645269150076246</v>
      </c>
      <c r="N191" s="91">
        <v>3097511.2608114593</v>
      </c>
      <c r="O191" s="92">
        <v>38.244189728033099</v>
      </c>
      <c r="P191" s="97">
        <v>91824.165753208785</v>
      </c>
      <c r="Q191" s="93">
        <v>1.1337297982135828</v>
      </c>
      <c r="R191" s="97">
        <v>437449.56944538467</v>
      </c>
      <c r="S191" s="93">
        <v>5.4010794220431428</v>
      </c>
      <c r="T191" s="97">
        <v>529273.73519859347</v>
      </c>
      <c r="U191" s="96">
        <v>6.5348092202567258</v>
      </c>
    </row>
    <row r="192" spans="1:21" s="70" customFormat="1" x14ac:dyDescent="0.3">
      <c r="A192" s="79">
        <v>5715</v>
      </c>
      <c r="B192" s="74" t="s">
        <v>202</v>
      </c>
      <c r="C192" s="76">
        <v>66</v>
      </c>
      <c r="D192" s="75">
        <v>1039</v>
      </c>
      <c r="E192" s="106">
        <v>63305.128757681065</v>
      </c>
      <c r="F192" s="97">
        <v>1502483.568528024</v>
      </c>
      <c r="G192" s="107">
        <v>1209289.3184564377</v>
      </c>
      <c r="H192" s="107">
        <v>0</v>
      </c>
      <c r="I192" s="107">
        <v>0</v>
      </c>
      <c r="J192" s="107">
        <v>0</v>
      </c>
      <c r="K192" s="107">
        <v>0</v>
      </c>
      <c r="L192" s="107">
        <v>2711772.8869844619</v>
      </c>
      <c r="M192" s="93">
        <v>42.836543265942439</v>
      </c>
      <c r="N192" s="91">
        <v>2369549.586798938</v>
      </c>
      <c r="O192" s="92">
        <v>37.430610020067782</v>
      </c>
      <c r="P192" s="97">
        <v>53276.801993049703</v>
      </c>
      <c r="Q192" s="93">
        <v>0.84158745173684546</v>
      </c>
      <c r="R192" s="97">
        <v>342223.30018552393</v>
      </c>
      <c r="S192" s="93">
        <v>5.4059332458746576</v>
      </c>
      <c r="T192" s="97">
        <v>395500.10217857361</v>
      </c>
      <c r="U192" s="96">
        <v>6.2475206976115025</v>
      </c>
    </row>
    <row r="193" spans="1:21" s="70" customFormat="1" x14ac:dyDescent="0.3">
      <c r="A193" s="79">
        <v>5716</v>
      </c>
      <c r="B193" s="74" t="s">
        <v>203</v>
      </c>
      <c r="C193" s="76">
        <v>61</v>
      </c>
      <c r="D193" s="75">
        <v>1482</v>
      </c>
      <c r="E193" s="106">
        <v>96661.853788733162</v>
      </c>
      <c r="F193" s="97">
        <v>2802708.1755454983</v>
      </c>
      <c r="G193" s="107">
        <v>1765650.0434669266</v>
      </c>
      <c r="H193" s="107">
        <v>0</v>
      </c>
      <c r="I193" s="107">
        <v>0</v>
      </c>
      <c r="J193" s="107">
        <v>-218574.79851943301</v>
      </c>
      <c r="K193" s="107">
        <v>0</v>
      </c>
      <c r="L193" s="107">
        <v>4349783.4204929918</v>
      </c>
      <c r="M193" s="93">
        <v>44.999999999999993</v>
      </c>
      <c r="N193" s="91">
        <v>3822261.8001527111</v>
      </c>
      <c r="O193" s="92">
        <v>39.542608074812563</v>
      </c>
      <c r="P193" s="97">
        <v>-207571.26111272379</v>
      </c>
      <c r="Q193" s="93">
        <v>-2.1473958234485893</v>
      </c>
      <c r="R193" s="97">
        <v>527521.6203402807</v>
      </c>
      <c r="S193" s="93">
        <v>5.4573919251874337</v>
      </c>
      <c r="T193" s="97">
        <v>319950.35922755691</v>
      </c>
      <c r="U193" s="96">
        <v>3.3099961017388444</v>
      </c>
    </row>
    <row r="194" spans="1:21" s="70" customFormat="1" x14ac:dyDescent="0.3">
      <c r="A194" s="79">
        <v>5717</v>
      </c>
      <c r="B194" s="74" t="s">
        <v>204</v>
      </c>
      <c r="C194" s="76">
        <v>57</v>
      </c>
      <c r="D194" s="75">
        <v>3410</v>
      </c>
      <c r="E194" s="106">
        <v>357038.83016649802</v>
      </c>
      <c r="F194" s="97">
        <v>10995383.849265061</v>
      </c>
      <c r="G194" s="107">
        <v>6575826.3455381785</v>
      </c>
      <c r="H194" s="107">
        <v>0</v>
      </c>
      <c r="I194" s="107">
        <v>0</v>
      </c>
      <c r="J194" s="107">
        <v>-1504462.8373108273</v>
      </c>
      <c r="K194" s="107">
        <v>0</v>
      </c>
      <c r="L194" s="107">
        <v>16066747.35749241</v>
      </c>
      <c r="M194" s="93">
        <v>44.999999999999993</v>
      </c>
      <c r="N194" s="91">
        <v>15124950.532957043</v>
      </c>
      <c r="O194" s="92">
        <v>42.362200564862427</v>
      </c>
      <c r="P194" s="97">
        <v>150917.23050961175</v>
      </c>
      <c r="Q194" s="93">
        <v>0.42269136507991156</v>
      </c>
      <c r="R194" s="97">
        <v>941796.82453536615</v>
      </c>
      <c r="S194" s="93">
        <v>2.6377994351375667</v>
      </c>
      <c r="T194" s="97">
        <v>1092714.0550449779</v>
      </c>
      <c r="U194" s="96">
        <v>3.0604908002174787</v>
      </c>
    </row>
    <row r="195" spans="1:21" s="70" customFormat="1" x14ac:dyDescent="0.3">
      <c r="A195" s="79">
        <v>5718</v>
      </c>
      <c r="B195" s="74" t="s">
        <v>205</v>
      </c>
      <c r="C195" s="76">
        <v>55</v>
      </c>
      <c r="D195" s="75">
        <v>1895</v>
      </c>
      <c r="E195" s="106">
        <v>193621.48501781153</v>
      </c>
      <c r="F195" s="97">
        <v>6005356.0064939559</v>
      </c>
      <c r="G195" s="107">
        <v>3684680.6930310251</v>
      </c>
      <c r="H195" s="107">
        <v>0</v>
      </c>
      <c r="I195" s="107">
        <v>0</v>
      </c>
      <c r="J195" s="107">
        <v>-977069.87372346153</v>
      </c>
      <c r="K195" s="107">
        <v>0</v>
      </c>
      <c r="L195" s="107">
        <v>8712966.8258015178</v>
      </c>
      <c r="M195" s="93">
        <v>44.999999999999993</v>
      </c>
      <c r="N195" s="91">
        <v>8359031.1894951873</v>
      </c>
      <c r="O195" s="92">
        <v>43.172022922591609</v>
      </c>
      <c r="P195" s="97">
        <v>51156.904020366965</v>
      </c>
      <c r="Q195" s="93">
        <v>0.26421088556190425</v>
      </c>
      <c r="R195" s="97">
        <v>353935.63630633056</v>
      </c>
      <c r="S195" s="93">
        <v>1.8279770774083852</v>
      </c>
      <c r="T195" s="97">
        <v>405092.54032669752</v>
      </c>
      <c r="U195" s="96">
        <v>2.0921879629702893</v>
      </c>
    </row>
    <row r="196" spans="1:21" s="70" customFormat="1" x14ac:dyDescent="0.3">
      <c r="A196" s="79">
        <v>5719</v>
      </c>
      <c r="B196" s="74" t="s">
        <v>206</v>
      </c>
      <c r="C196" s="76">
        <v>57</v>
      </c>
      <c r="D196" s="75">
        <v>1195</v>
      </c>
      <c r="E196" s="106">
        <v>89618.009028024986</v>
      </c>
      <c r="F196" s="97">
        <v>2594990.2346031955</v>
      </c>
      <c r="G196" s="107">
        <v>1714919.8225646787</v>
      </c>
      <c r="H196" s="107">
        <v>0</v>
      </c>
      <c r="I196" s="107">
        <v>0</v>
      </c>
      <c r="J196" s="107">
        <v>-277099.65090674994</v>
      </c>
      <c r="K196" s="107">
        <v>0</v>
      </c>
      <c r="L196" s="107">
        <v>4032810.4062611246</v>
      </c>
      <c r="M196" s="93">
        <v>45</v>
      </c>
      <c r="N196" s="91">
        <v>3771788.0961205671</v>
      </c>
      <c r="O196" s="92">
        <v>42.087389990342999</v>
      </c>
      <c r="P196" s="97">
        <v>22441.045402575463</v>
      </c>
      <c r="Q196" s="93">
        <v>0.25040776564850697</v>
      </c>
      <c r="R196" s="97">
        <v>261022.31014055759</v>
      </c>
      <c r="S196" s="93">
        <v>2.9126100096570071</v>
      </c>
      <c r="T196" s="97">
        <v>283463.35554313305</v>
      </c>
      <c r="U196" s="96">
        <v>3.163017775305514</v>
      </c>
    </row>
    <row r="197" spans="1:21" s="70" customFormat="1" x14ac:dyDescent="0.3">
      <c r="A197" s="79">
        <v>5720</v>
      </c>
      <c r="B197" s="74" t="s">
        <v>207</v>
      </c>
      <c r="C197" s="76">
        <v>61</v>
      </c>
      <c r="D197" s="75">
        <v>1000</v>
      </c>
      <c r="E197" s="106">
        <v>72318.993540435578</v>
      </c>
      <c r="F197" s="97">
        <v>1808278.2195374519</v>
      </c>
      <c r="G197" s="107">
        <v>1414398.8404315854</v>
      </c>
      <c r="H197" s="107">
        <v>-8446.6333371468627</v>
      </c>
      <c r="I197" s="107">
        <v>0</v>
      </c>
      <c r="J197" s="107">
        <v>0</v>
      </c>
      <c r="K197" s="107">
        <v>0</v>
      </c>
      <c r="L197" s="107">
        <v>3214230.4266318902</v>
      </c>
      <c r="M197" s="93">
        <v>44.445176422909199</v>
      </c>
      <c r="N197" s="91">
        <v>2830687.5271296222</v>
      </c>
      <c r="O197" s="92">
        <v>39.141688629099981</v>
      </c>
      <c r="P197" s="97">
        <v>80049.588477875397</v>
      </c>
      <c r="Q197" s="93">
        <v>1.1068957760469582</v>
      </c>
      <c r="R197" s="97">
        <v>383542.89950226806</v>
      </c>
      <c r="S197" s="93">
        <v>5.3034877938092224</v>
      </c>
      <c r="T197" s="97">
        <v>463592.48798014346</v>
      </c>
      <c r="U197" s="96">
        <v>6.4103835698561804</v>
      </c>
    </row>
    <row r="198" spans="1:21" s="70" customFormat="1" x14ac:dyDescent="0.3">
      <c r="A198" s="79">
        <v>5721</v>
      </c>
      <c r="B198" s="74" t="s">
        <v>208</v>
      </c>
      <c r="C198" s="76">
        <v>62.5</v>
      </c>
      <c r="D198" s="75">
        <v>12829</v>
      </c>
      <c r="E198" s="106">
        <v>514884.12126778881</v>
      </c>
      <c r="F198" s="97">
        <v>8888270.4070097897</v>
      </c>
      <c r="G198" s="107">
        <v>2816477.1867137523</v>
      </c>
      <c r="H198" s="107">
        <v>0</v>
      </c>
      <c r="I198" s="107">
        <v>0</v>
      </c>
      <c r="J198" s="107">
        <v>0</v>
      </c>
      <c r="K198" s="107">
        <v>0</v>
      </c>
      <c r="L198" s="107">
        <v>11704747.593723543</v>
      </c>
      <c r="M198" s="93">
        <v>22.732780270836823</v>
      </c>
      <c r="N198" s="91">
        <v>12107145.04602477</v>
      </c>
      <c r="O198" s="92">
        <v>23.51431039709205</v>
      </c>
      <c r="P198" s="97">
        <v>1641560.0407631977</v>
      </c>
      <c r="Q198" s="93">
        <v>3.1882125957219607</v>
      </c>
      <c r="R198" s="97">
        <v>-402397.45230122656</v>
      </c>
      <c r="S198" s="93">
        <v>-0.78153012625522689</v>
      </c>
      <c r="T198" s="97">
        <v>1239162.5884619711</v>
      </c>
      <c r="U198" s="96">
        <v>2.4066824694667335</v>
      </c>
    </row>
    <row r="199" spans="1:21" s="70" customFormat="1" x14ac:dyDescent="0.3">
      <c r="A199" s="79">
        <v>5722</v>
      </c>
      <c r="B199" s="74" t="s">
        <v>209</v>
      </c>
      <c r="C199" s="76">
        <v>62</v>
      </c>
      <c r="D199" s="75">
        <v>377</v>
      </c>
      <c r="E199" s="106">
        <v>20306.681152143599</v>
      </c>
      <c r="F199" s="97">
        <v>563306.30207462504</v>
      </c>
      <c r="G199" s="107">
        <v>385297.09476640151</v>
      </c>
      <c r="H199" s="107">
        <v>0</v>
      </c>
      <c r="I199" s="107">
        <v>0</v>
      </c>
      <c r="J199" s="107">
        <v>-34802.744994564615</v>
      </c>
      <c r="K199" s="107">
        <v>0</v>
      </c>
      <c r="L199" s="107">
        <v>913800.65184646205</v>
      </c>
      <c r="M199" s="93">
        <v>45.000000000000007</v>
      </c>
      <c r="N199" s="91">
        <v>847379.56374485465</v>
      </c>
      <c r="O199" s="92">
        <v>41.729101737306991</v>
      </c>
      <c r="P199" s="97">
        <v>11944.988567096663</v>
      </c>
      <c r="Q199" s="93">
        <v>0.58822948356756632</v>
      </c>
      <c r="R199" s="97">
        <v>66421.088101607398</v>
      </c>
      <c r="S199" s="93">
        <v>3.2708982626930103</v>
      </c>
      <c r="T199" s="97">
        <v>78366.07666870406</v>
      </c>
      <c r="U199" s="96">
        <v>3.8591277462605769</v>
      </c>
    </row>
    <row r="200" spans="1:21" s="70" customFormat="1" x14ac:dyDescent="0.3">
      <c r="A200" s="79">
        <v>5723</v>
      </c>
      <c r="B200" s="74" t="s">
        <v>210</v>
      </c>
      <c r="C200" s="76">
        <v>49</v>
      </c>
      <c r="D200" s="75">
        <v>1791</v>
      </c>
      <c r="E200" s="106">
        <v>619847.32490556058</v>
      </c>
      <c r="F200" s="97">
        <v>25303330.380825724</v>
      </c>
      <c r="G200" s="107">
        <v>12782933.710895764</v>
      </c>
      <c r="H200" s="107">
        <v>0</v>
      </c>
      <c r="I200" s="107">
        <v>0</v>
      </c>
      <c r="J200" s="107">
        <v>-10193134.470971262</v>
      </c>
      <c r="K200" s="107">
        <v>0</v>
      </c>
      <c r="L200" s="107">
        <v>27893129.620750226</v>
      </c>
      <c r="M200" s="93">
        <v>45</v>
      </c>
      <c r="N200" s="91">
        <v>27970147.239795916</v>
      </c>
      <c r="O200" s="92">
        <v>45.124252563415389</v>
      </c>
      <c r="P200" s="97">
        <v>83863.62962752649</v>
      </c>
      <c r="Q200" s="93">
        <v>0.13529723571897947</v>
      </c>
      <c r="R200" s="97">
        <v>-77017.619045689702</v>
      </c>
      <c r="S200" s="93">
        <v>-0.12425256341539272</v>
      </c>
      <c r="T200" s="97">
        <v>6846.0105818367883</v>
      </c>
      <c r="U200" s="96">
        <v>1.104467230358676E-2</v>
      </c>
    </row>
    <row r="201" spans="1:21" s="70" customFormat="1" x14ac:dyDescent="0.3">
      <c r="A201" s="79">
        <v>5724</v>
      </c>
      <c r="B201" s="74" t="s">
        <v>63</v>
      </c>
      <c r="C201" s="76">
        <v>61</v>
      </c>
      <c r="D201" s="75">
        <v>20047</v>
      </c>
      <c r="E201" s="106">
        <v>1226328.2596761005</v>
      </c>
      <c r="F201" s="97">
        <v>30413822.487142816</v>
      </c>
      <c r="G201" s="107">
        <v>11212017.814005256</v>
      </c>
      <c r="H201" s="107">
        <v>-594265.60917720012</v>
      </c>
      <c r="I201" s="107">
        <v>0</v>
      </c>
      <c r="J201" s="107">
        <v>0</v>
      </c>
      <c r="K201" s="107">
        <v>0</v>
      </c>
      <c r="L201" s="107">
        <v>41031574.69197087</v>
      </c>
      <c r="M201" s="93">
        <v>33.458883759890021</v>
      </c>
      <c r="N201" s="91">
        <v>43662142.056078434</v>
      </c>
      <c r="O201" s="92">
        <v>35.603959797526429</v>
      </c>
      <c r="P201" s="97">
        <v>11733174.380527109</v>
      </c>
      <c r="Q201" s="93">
        <v>9.5677273095101718</v>
      </c>
      <c r="R201" s="97">
        <v>-2630567.3641075641</v>
      </c>
      <c r="S201" s="93">
        <v>-2.14507603763641</v>
      </c>
      <c r="T201" s="97">
        <v>9102607.0164195448</v>
      </c>
      <c r="U201" s="96">
        <v>7.4226512718737627</v>
      </c>
    </row>
    <row r="202" spans="1:21" s="70" customFormat="1" x14ac:dyDescent="0.3">
      <c r="A202" s="79">
        <v>5725</v>
      </c>
      <c r="B202" s="74" t="s">
        <v>64</v>
      </c>
      <c r="C202" s="76">
        <v>56</v>
      </c>
      <c r="D202" s="75">
        <v>4011</v>
      </c>
      <c r="E202" s="106">
        <v>309981.36185154022</v>
      </c>
      <c r="F202" s="97">
        <v>8110983.0102197975</v>
      </c>
      <c r="G202" s="107">
        <v>5279028.1605932713</v>
      </c>
      <c r="H202" s="107">
        <v>0</v>
      </c>
      <c r="I202" s="107">
        <v>0</v>
      </c>
      <c r="J202" s="107">
        <v>0</v>
      </c>
      <c r="K202" s="107">
        <v>0</v>
      </c>
      <c r="L202" s="107">
        <v>13390011.170813069</v>
      </c>
      <c r="M202" s="93">
        <v>43.19618150857071</v>
      </c>
      <c r="N202" s="91">
        <v>11908020.094612399</v>
      </c>
      <c r="O202" s="92">
        <v>38.415277691164938</v>
      </c>
      <c r="P202" s="97">
        <v>552114.96488517453</v>
      </c>
      <c r="Q202" s="93">
        <v>1.7811231023289706</v>
      </c>
      <c r="R202" s="97">
        <v>1481991.0762006696</v>
      </c>
      <c r="S202" s="93">
        <v>4.7809038174057754</v>
      </c>
      <c r="T202" s="97">
        <v>2034106.0410858442</v>
      </c>
      <c r="U202" s="96">
        <v>6.5620269197347456</v>
      </c>
    </row>
    <row r="203" spans="1:21" s="70" customFormat="1" x14ac:dyDescent="0.3">
      <c r="A203" s="79">
        <v>5726</v>
      </c>
      <c r="B203" s="74" t="s">
        <v>260</v>
      </c>
      <c r="C203" s="76">
        <v>65</v>
      </c>
      <c r="D203" s="75">
        <v>1120</v>
      </c>
      <c r="E203" s="106">
        <v>61670.52151731457</v>
      </c>
      <c r="F203" s="97">
        <v>1290694.0229840842</v>
      </c>
      <c r="G203" s="107">
        <v>1146583.7796062455</v>
      </c>
      <c r="H203" s="107">
        <v>-45412.241991121919</v>
      </c>
      <c r="I203" s="107">
        <v>0</v>
      </c>
      <c r="J203" s="107">
        <v>0</v>
      </c>
      <c r="K203" s="107">
        <v>0</v>
      </c>
      <c r="L203" s="107">
        <v>2391865.5605992079</v>
      </c>
      <c r="M203" s="93">
        <v>38.784584624076345</v>
      </c>
      <c r="N203" s="91">
        <v>2060523.715161162</v>
      </c>
      <c r="O203" s="92">
        <v>33.411809475012319</v>
      </c>
      <c r="P203" s="97">
        <v>48771.07137455367</v>
      </c>
      <c r="Q203" s="93">
        <v>0.79083280268451661</v>
      </c>
      <c r="R203" s="97">
        <v>331341.84543804592</v>
      </c>
      <c r="S203" s="93">
        <v>5.3727751490640241</v>
      </c>
      <c r="T203" s="97">
        <v>380112.91681259958</v>
      </c>
      <c r="U203" s="96">
        <v>6.1636079517485411</v>
      </c>
    </row>
    <row r="204" spans="1:21" s="70" customFormat="1" x14ac:dyDescent="0.3">
      <c r="A204" s="79">
        <v>5727</v>
      </c>
      <c r="B204" s="74" t="s">
        <v>261</v>
      </c>
      <c r="C204" s="76">
        <v>66</v>
      </c>
      <c r="D204" s="75">
        <v>2481</v>
      </c>
      <c r="E204" s="106">
        <v>93185.836207710614</v>
      </c>
      <c r="F204" s="97">
        <v>1839424.6263442086</v>
      </c>
      <c r="G204" s="107">
        <v>1099154.1639286864</v>
      </c>
      <c r="H204" s="107">
        <v>-246336.38033315816</v>
      </c>
      <c r="I204" s="107">
        <v>0</v>
      </c>
      <c r="J204" s="107">
        <v>0</v>
      </c>
      <c r="K204" s="107">
        <v>0</v>
      </c>
      <c r="L204" s="107">
        <v>2692242.4099397371</v>
      </c>
      <c r="M204" s="93">
        <v>28.891111777317171</v>
      </c>
      <c r="N204" s="91">
        <v>2394921.7780375131</v>
      </c>
      <c r="O204" s="92">
        <v>25.700491356854364</v>
      </c>
      <c r="P204" s="97">
        <v>62052.116957766913</v>
      </c>
      <c r="Q204" s="93">
        <v>0.66589644395585135</v>
      </c>
      <c r="R204" s="97">
        <v>297320.63190222392</v>
      </c>
      <c r="S204" s="93">
        <v>3.1906204204628072</v>
      </c>
      <c r="T204" s="97">
        <v>359372.74885999085</v>
      </c>
      <c r="U204" s="96">
        <v>3.8565168644186589</v>
      </c>
    </row>
    <row r="205" spans="1:21" s="70" customFormat="1" x14ac:dyDescent="0.3">
      <c r="A205" s="79">
        <v>5728</v>
      </c>
      <c r="B205" s="74" t="s">
        <v>262</v>
      </c>
      <c r="C205" s="76">
        <v>56</v>
      </c>
      <c r="D205" s="75">
        <v>516</v>
      </c>
      <c r="E205" s="106">
        <v>32788.304026346843</v>
      </c>
      <c r="F205" s="97">
        <v>896475.42391262937</v>
      </c>
      <c r="G205" s="107">
        <v>633549.66966099874</v>
      </c>
      <c r="H205" s="107">
        <v>0</v>
      </c>
      <c r="I205" s="107">
        <v>0</v>
      </c>
      <c r="J205" s="107">
        <v>-54551.412388020231</v>
      </c>
      <c r="K205" s="107">
        <v>0</v>
      </c>
      <c r="L205" s="107">
        <v>1475473.6811856078</v>
      </c>
      <c r="M205" s="93">
        <v>44.999999999999993</v>
      </c>
      <c r="N205" s="91">
        <v>1381903.4360641944</v>
      </c>
      <c r="O205" s="92">
        <v>42.146231014381662</v>
      </c>
      <c r="P205" s="97">
        <v>42521.344524576314</v>
      </c>
      <c r="Q205" s="93">
        <v>1.2968448898853855</v>
      </c>
      <c r="R205" s="97">
        <v>93570.245121413376</v>
      </c>
      <c r="S205" s="93">
        <v>2.8537689856183341</v>
      </c>
      <c r="T205" s="97">
        <v>136091.5896459897</v>
      </c>
      <c r="U205" s="96">
        <v>4.1506138755037201</v>
      </c>
    </row>
    <row r="206" spans="1:21" s="70" customFormat="1" x14ac:dyDescent="0.3">
      <c r="A206" s="79">
        <v>5729</v>
      </c>
      <c r="B206" s="74" t="s">
        <v>263</v>
      </c>
      <c r="C206" s="76">
        <v>61</v>
      </c>
      <c r="D206" s="75">
        <v>1430</v>
      </c>
      <c r="E206" s="106">
        <v>138833.80296706082</v>
      </c>
      <c r="F206" s="97">
        <v>4113623.9817683664</v>
      </c>
      <c r="G206" s="107">
        <v>2680248.9283602727</v>
      </c>
      <c r="H206" s="107">
        <v>0</v>
      </c>
      <c r="I206" s="107">
        <v>0</v>
      </c>
      <c r="J206" s="107">
        <v>-546351.77661090251</v>
      </c>
      <c r="K206" s="107">
        <v>0</v>
      </c>
      <c r="L206" s="107">
        <v>6247521.1335177366</v>
      </c>
      <c r="M206" s="93">
        <v>45</v>
      </c>
      <c r="N206" s="91">
        <v>5975094.5340330787</v>
      </c>
      <c r="O206" s="92">
        <v>43.037750218876496</v>
      </c>
      <c r="P206" s="97">
        <v>170914.28567595553</v>
      </c>
      <c r="Q206" s="93">
        <v>1.231071122617782</v>
      </c>
      <c r="R206" s="97">
        <v>272426.59948465787</v>
      </c>
      <c r="S206" s="93">
        <v>1.9622497811234973</v>
      </c>
      <c r="T206" s="97">
        <v>443340.8851606134</v>
      </c>
      <c r="U206" s="96">
        <v>3.1933209037412795</v>
      </c>
    </row>
    <row r="207" spans="1:21" s="70" customFormat="1" x14ac:dyDescent="0.3">
      <c r="A207" s="79">
        <v>5730</v>
      </c>
      <c r="B207" s="74" t="s">
        <v>264</v>
      </c>
      <c r="C207" s="76">
        <v>57</v>
      </c>
      <c r="D207" s="75">
        <v>1414</v>
      </c>
      <c r="E207" s="106">
        <v>124473.55041652355</v>
      </c>
      <c r="F207" s="97">
        <v>3348899.0153874625</v>
      </c>
      <c r="G207" s="107">
        <v>2380443.9864237695</v>
      </c>
      <c r="H207" s="107">
        <v>0</v>
      </c>
      <c r="I207" s="107">
        <v>0</v>
      </c>
      <c r="J207" s="107">
        <v>-128033.23306767212</v>
      </c>
      <c r="K207" s="107">
        <v>0</v>
      </c>
      <c r="L207" s="107">
        <v>5601309.7687435606</v>
      </c>
      <c r="M207" s="93">
        <v>45.000000000000007</v>
      </c>
      <c r="N207" s="91">
        <v>4950152.1182337534</v>
      </c>
      <c r="O207" s="92">
        <v>39.768706698484543</v>
      </c>
      <c r="P207" s="97">
        <v>39548.585147047408</v>
      </c>
      <c r="Q207" s="93">
        <v>0.317726818385968</v>
      </c>
      <c r="R207" s="97">
        <v>651157.65050980728</v>
      </c>
      <c r="S207" s="93">
        <v>5.2312933015154659</v>
      </c>
      <c r="T207" s="97">
        <v>690706.2356568547</v>
      </c>
      <c r="U207" s="96">
        <v>5.5490201199014342</v>
      </c>
    </row>
    <row r="208" spans="1:21" s="70" customFormat="1" x14ac:dyDescent="0.3">
      <c r="A208" s="79">
        <v>5731</v>
      </c>
      <c r="B208" s="74" t="s">
        <v>265</v>
      </c>
      <c r="C208" s="76">
        <v>75</v>
      </c>
      <c r="D208" s="75">
        <v>1260</v>
      </c>
      <c r="E208" s="106">
        <v>47015.094321027042</v>
      </c>
      <c r="F208" s="97">
        <v>883910.48056372465</v>
      </c>
      <c r="G208" s="107">
        <v>617150.16280551918</v>
      </c>
      <c r="H208" s="107">
        <v>-108291.2121630531</v>
      </c>
      <c r="I208" s="107">
        <v>0</v>
      </c>
      <c r="J208" s="107">
        <v>0</v>
      </c>
      <c r="K208" s="107">
        <v>0</v>
      </c>
      <c r="L208" s="107">
        <v>1392769.431206191</v>
      </c>
      <c r="M208" s="93">
        <v>29.623878273988456</v>
      </c>
      <c r="N208" s="91">
        <v>1230149.9072419286</v>
      </c>
      <c r="O208" s="92">
        <v>26.164999241355474</v>
      </c>
      <c r="P208" s="97">
        <v>18890.985922970864</v>
      </c>
      <c r="Q208" s="93">
        <v>0.40180682812162422</v>
      </c>
      <c r="R208" s="97">
        <v>162619.52396426233</v>
      </c>
      <c r="S208" s="93">
        <v>3.4588790326329804</v>
      </c>
      <c r="T208" s="97">
        <v>181510.5098872332</v>
      </c>
      <c r="U208" s="96">
        <v>3.8606858607546046</v>
      </c>
    </row>
    <row r="209" spans="1:21" s="70" customFormat="1" x14ac:dyDescent="0.3">
      <c r="A209" s="79">
        <v>5732</v>
      </c>
      <c r="B209" s="74" t="s">
        <v>266</v>
      </c>
      <c r="C209" s="76">
        <v>68</v>
      </c>
      <c r="D209" s="75">
        <v>958</v>
      </c>
      <c r="E209" s="106">
        <v>60491.74037701272</v>
      </c>
      <c r="F209" s="97">
        <v>1463804.498597315</v>
      </c>
      <c r="G209" s="107">
        <v>1168105.1751080866</v>
      </c>
      <c r="H209" s="107">
        <v>0</v>
      </c>
      <c r="I209" s="107">
        <v>0</v>
      </c>
      <c r="J209" s="107">
        <v>0</v>
      </c>
      <c r="K209" s="107">
        <v>0</v>
      </c>
      <c r="L209" s="107">
        <v>2631909.6737054018</v>
      </c>
      <c r="M209" s="93">
        <v>43.508579143236979</v>
      </c>
      <c r="N209" s="91">
        <v>3140407.9621798657</v>
      </c>
      <c r="O209" s="92">
        <v>51.914657151660371</v>
      </c>
      <c r="P209" s="97">
        <v>1077941.2943631355</v>
      </c>
      <c r="Q209" s="93">
        <v>17.819644262917596</v>
      </c>
      <c r="R209" s="97">
        <v>-508498.28847446386</v>
      </c>
      <c r="S209" s="93">
        <v>-8.4060780084233908</v>
      </c>
      <c r="T209" s="97">
        <v>569443.00588867161</v>
      </c>
      <c r="U209" s="96">
        <v>9.4135662544942065</v>
      </c>
    </row>
    <row r="210" spans="1:21" s="70" customFormat="1" x14ac:dyDescent="0.3">
      <c r="A210" s="79">
        <v>5741</v>
      </c>
      <c r="B210" s="74" t="s">
        <v>267</v>
      </c>
      <c r="C210" s="76">
        <v>81</v>
      </c>
      <c r="D210" s="75">
        <v>240</v>
      </c>
      <c r="E210" s="106">
        <v>6416.2706555261393</v>
      </c>
      <c r="F210" s="97">
        <v>120985.5029945187</v>
      </c>
      <c r="G210" s="107">
        <v>2647.8651440258836</v>
      </c>
      <c r="H210" s="107">
        <v>-64486.66657060678</v>
      </c>
      <c r="I210" s="107">
        <v>0</v>
      </c>
      <c r="J210" s="107">
        <v>0</v>
      </c>
      <c r="K210" s="107">
        <v>0</v>
      </c>
      <c r="L210" s="107">
        <v>59146.701567937802</v>
      </c>
      <c r="M210" s="93">
        <v>9.2182366897189016</v>
      </c>
      <c r="N210" s="91">
        <v>36495.81552364985</v>
      </c>
      <c r="O210" s="92">
        <v>5.6880106035142255</v>
      </c>
      <c r="P210" s="97">
        <v>4707.3085690493845</v>
      </c>
      <c r="Q210" s="93">
        <v>0.73365180831253163</v>
      </c>
      <c r="R210" s="97">
        <v>22650.886044287952</v>
      </c>
      <c r="S210" s="93">
        <v>3.5302260862046757</v>
      </c>
      <c r="T210" s="97">
        <v>27358.194613337335</v>
      </c>
      <c r="U210" s="96">
        <v>4.2638778945172069</v>
      </c>
    </row>
    <row r="211" spans="1:21" s="70" customFormat="1" x14ac:dyDescent="0.3">
      <c r="A211" s="79">
        <v>5742</v>
      </c>
      <c r="B211" s="74" t="s">
        <v>268</v>
      </c>
      <c r="C211" s="76">
        <v>76</v>
      </c>
      <c r="D211" s="75">
        <v>293</v>
      </c>
      <c r="E211" s="106">
        <v>8368.733933629288</v>
      </c>
      <c r="F211" s="97">
        <v>180564.19577370695</v>
      </c>
      <c r="G211" s="107">
        <v>42193.560432909464</v>
      </c>
      <c r="H211" s="107">
        <v>-23957.839644399515</v>
      </c>
      <c r="I211" s="107">
        <v>0</v>
      </c>
      <c r="J211" s="107">
        <v>0</v>
      </c>
      <c r="K211" s="107">
        <v>0</v>
      </c>
      <c r="L211" s="107">
        <v>198799.91656221688</v>
      </c>
      <c r="M211" s="93">
        <v>23.755076710391108</v>
      </c>
      <c r="N211" s="91">
        <v>168926.5888607784</v>
      </c>
      <c r="O211" s="92">
        <v>20.185441453928458</v>
      </c>
      <c r="P211" s="97">
        <v>2833.9010441740438</v>
      </c>
      <c r="Q211" s="93">
        <v>0.3386296023567163</v>
      </c>
      <c r="R211" s="97">
        <v>29873.32770143848</v>
      </c>
      <c r="S211" s="93">
        <v>3.5696352564626519</v>
      </c>
      <c r="T211" s="97">
        <v>32707.228745612523</v>
      </c>
      <c r="U211" s="96">
        <v>3.908264858819368</v>
      </c>
    </row>
    <row r="212" spans="1:21" s="70" customFormat="1" x14ac:dyDescent="0.3">
      <c r="A212" s="79">
        <v>5743</v>
      </c>
      <c r="B212" s="74" t="s">
        <v>220</v>
      </c>
      <c r="C212" s="76">
        <v>73</v>
      </c>
      <c r="D212" s="75">
        <v>632</v>
      </c>
      <c r="E212" s="106">
        <v>16111.42641366217</v>
      </c>
      <c r="F212" s="97">
        <v>277557.05797981372</v>
      </c>
      <c r="G212" s="107">
        <v>25107.438791235036</v>
      </c>
      <c r="H212" s="107">
        <v>-105552.47300614908</v>
      </c>
      <c r="I212" s="107">
        <v>0</v>
      </c>
      <c r="J212" s="107">
        <v>0</v>
      </c>
      <c r="K212" s="107">
        <v>0</v>
      </c>
      <c r="L212" s="107">
        <v>197112.02376489967</v>
      </c>
      <c r="M212" s="93">
        <v>12.234299974690794</v>
      </c>
      <c r="N212" s="91">
        <v>138694.38945733782</v>
      </c>
      <c r="O212" s="92">
        <v>8.6084488049877272</v>
      </c>
      <c r="P212" s="97">
        <v>3349.5668026617427</v>
      </c>
      <c r="Q212" s="93">
        <v>0.20790007766297941</v>
      </c>
      <c r="R212" s="97">
        <v>58417.63430756185</v>
      </c>
      <c r="S212" s="93">
        <v>3.6258511697030658</v>
      </c>
      <c r="T212" s="97">
        <v>61767.201110223592</v>
      </c>
      <c r="U212" s="96">
        <v>3.8337512473660453</v>
      </c>
    </row>
    <row r="213" spans="1:21" s="70" customFormat="1" x14ac:dyDescent="0.3">
      <c r="A213" s="79">
        <v>5744</v>
      </c>
      <c r="B213" s="74" t="s">
        <v>221</v>
      </c>
      <c r="C213" s="76">
        <v>66</v>
      </c>
      <c r="D213" s="75">
        <v>1101</v>
      </c>
      <c r="E213" s="106">
        <v>50730.239702032777</v>
      </c>
      <c r="F213" s="97">
        <v>1322874.4614346344</v>
      </c>
      <c r="G213" s="107">
        <v>920529.08065282484</v>
      </c>
      <c r="H213" s="107">
        <v>-399052.45886544947</v>
      </c>
      <c r="I213" s="107">
        <v>0</v>
      </c>
      <c r="J213" s="107">
        <v>0</v>
      </c>
      <c r="K213" s="107">
        <v>0</v>
      </c>
      <c r="L213" s="107">
        <v>1844351.0832220095</v>
      </c>
      <c r="M213" s="93">
        <v>36.356049055847564</v>
      </c>
      <c r="N213" s="91">
        <v>2470206.8511782298</v>
      </c>
      <c r="O213" s="92">
        <v>48.692985991927962</v>
      </c>
      <c r="P213" s="97">
        <v>1131672.9896658366</v>
      </c>
      <c r="Q213" s="93">
        <v>22.307660998899046</v>
      </c>
      <c r="R213" s="97">
        <v>-625855.76795622031</v>
      </c>
      <c r="S213" s="93">
        <v>-12.336936936080397</v>
      </c>
      <c r="T213" s="97">
        <v>505817.22170961625</v>
      </c>
      <c r="U213" s="96">
        <v>9.9707240628186504</v>
      </c>
    </row>
    <row r="214" spans="1:21" s="70" customFormat="1" x14ac:dyDescent="0.3">
      <c r="A214" s="79">
        <v>5745</v>
      </c>
      <c r="B214" s="74" t="s">
        <v>222</v>
      </c>
      <c r="C214" s="76">
        <v>78</v>
      </c>
      <c r="D214" s="75">
        <v>1055</v>
      </c>
      <c r="E214" s="106">
        <v>25293.955765883697</v>
      </c>
      <c r="F214" s="97">
        <v>483512.94107179483</v>
      </c>
      <c r="G214" s="107">
        <v>-99886.513508551172</v>
      </c>
      <c r="H214" s="107">
        <v>-355355.94438845827</v>
      </c>
      <c r="I214" s="107">
        <v>0</v>
      </c>
      <c r="J214" s="107">
        <v>0</v>
      </c>
      <c r="K214" s="107">
        <v>0</v>
      </c>
      <c r="L214" s="107">
        <v>28270.48317478539</v>
      </c>
      <c r="M214" s="93">
        <v>1.1176774181330866</v>
      </c>
      <c r="N214" s="91">
        <v>15136.752197294962</v>
      </c>
      <c r="O214" s="92">
        <v>0.59843356797956071</v>
      </c>
      <c r="P214" s="97">
        <v>110314.50026107187</v>
      </c>
      <c r="Q214" s="93">
        <v>4.3612988526635785</v>
      </c>
      <c r="R214" s="97">
        <v>13133.730977490428</v>
      </c>
      <c r="S214" s="93">
        <v>0.51924385015352592</v>
      </c>
      <c r="T214" s="97">
        <v>123448.23123856229</v>
      </c>
      <c r="U214" s="96">
        <v>4.8805427028171042</v>
      </c>
    </row>
    <row r="215" spans="1:21" s="70" customFormat="1" x14ac:dyDescent="0.3">
      <c r="A215" s="79">
        <v>5746</v>
      </c>
      <c r="B215" s="74" t="s">
        <v>223</v>
      </c>
      <c r="C215" s="76">
        <v>73</v>
      </c>
      <c r="D215" s="75">
        <v>939</v>
      </c>
      <c r="E215" s="106">
        <v>26228.841296965966</v>
      </c>
      <c r="F215" s="97">
        <v>472111.52489663271</v>
      </c>
      <c r="G215" s="107">
        <v>134782.57131151878</v>
      </c>
      <c r="H215" s="107">
        <v>-221090.37758211285</v>
      </c>
      <c r="I215" s="107">
        <v>0</v>
      </c>
      <c r="J215" s="107">
        <v>0</v>
      </c>
      <c r="K215" s="107">
        <v>0</v>
      </c>
      <c r="L215" s="107">
        <v>385803.71862603858</v>
      </c>
      <c r="M215" s="93">
        <v>14.709140760658254</v>
      </c>
      <c r="N215" s="91">
        <v>309064.38891636126</v>
      </c>
      <c r="O215" s="92">
        <v>11.783379426376431</v>
      </c>
      <c r="P215" s="97">
        <v>25323.241988151225</v>
      </c>
      <c r="Q215" s="93">
        <v>0.96547314848713894</v>
      </c>
      <c r="R215" s="97">
        <v>76739.329709677317</v>
      </c>
      <c r="S215" s="93">
        <v>2.9257613342818227</v>
      </c>
      <c r="T215" s="97">
        <v>102062.57169782853</v>
      </c>
      <c r="U215" s="96">
        <v>3.8912344827689616</v>
      </c>
    </row>
    <row r="216" spans="1:21" s="70" customFormat="1" x14ac:dyDescent="0.3">
      <c r="A216" s="79">
        <v>5747</v>
      </c>
      <c r="B216" s="74" t="s">
        <v>224</v>
      </c>
      <c r="C216" s="76">
        <v>69</v>
      </c>
      <c r="D216" s="75">
        <v>188</v>
      </c>
      <c r="E216" s="106">
        <v>5050.3247031697529</v>
      </c>
      <c r="F216" s="97">
        <v>87354.984512130832</v>
      </c>
      <c r="G216" s="107">
        <v>25443.2521535712</v>
      </c>
      <c r="H216" s="107">
        <v>-9385.3565932240217</v>
      </c>
      <c r="I216" s="107">
        <v>0</v>
      </c>
      <c r="J216" s="107">
        <v>0</v>
      </c>
      <c r="K216" s="107">
        <v>0</v>
      </c>
      <c r="L216" s="107">
        <v>103412.88007247802</v>
      </c>
      <c r="M216" s="93">
        <v>20.47648144436587</v>
      </c>
      <c r="N216" s="91">
        <v>100387.99447287133</v>
      </c>
      <c r="O216" s="92">
        <v>19.877532707919645</v>
      </c>
      <c r="P216" s="97">
        <v>17767.525481287059</v>
      </c>
      <c r="Q216" s="93">
        <v>3.5180956721724379</v>
      </c>
      <c r="R216" s="97">
        <v>3024.885599606685</v>
      </c>
      <c r="S216" s="93">
        <v>0.59894873644622604</v>
      </c>
      <c r="T216" s="97">
        <v>20792.411080893744</v>
      </c>
      <c r="U216" s="96">
        <v>4.1170444086186642</v>
      </c>
    </row>
    <row r="217" spans="1:21" s="70" customFormat="1" x14ac:dyDescent="0.3">
      <c r="A217" s="79">
        <v>5748</v>
      </c>
      <c r="B217" s="74" t="s">
        <v>225</v>
      </c>
      <c r="C217" s="76">
        <v>72</v>
      </c>
      <c r="D217" s="75">
        <v>258</v>
      </c>
      <c r="E217" s="106">
        <v>7228.6182278904507</v>
      </c>
      <c r="F217" s="97">
        <v>141416.0927818366</v>
      </c>
      <c r="G217" s="107">
        <v>40251.44081499477</v>
      </c>
      <c r="H217" s="107">
        <v>-65895.322274320817</v>
      </c>
      <c r="I217" s="107">
        <v>0</v>
      </c>
      <c r="J217" s="107">
        <v>0</v>
      </c>
      <c r="K217" s="107">
        <v>0</v>
      </c>
      <c r="L217" s="107">
        <v>115772.21132251056</v>
      </c>
      <c r="M217" s="93">
        <v>16.015814872588273</v>
      </c>
      <c r="N217" s="91">
        <v>91002.859856021663</v>
      </c>
      <c r="O217" s="92">
        <v>12.589246933100146</v>
      </c>
      <c r="P217" s="97">
        <v>2330.8675918874937</v>
      </c>
      <c r="Q217" s="93">
        <v>0.32244995079339217</v>
      </c>
      <c r="R217" s="97">
        <v>24769.351466488893</v>
      </c>
      <c r="S217" s="93">
        <v>3.4265679394881263</v>
      </c>
      <c r="T217" s="97">
        <v>27100.219058376388</v>
      </c>
      <c r="U217" s="96">
        <v>3.7490178902815186</v>
      </c>
    </row>
    <row r="218" spans="1:21" s="70" customFormat="1" x14ac:dyDescent="0.3">
      <c r="A218" s="79">
        <v>5749</v>
      </c>
      <c r="B218" s="74" t="s">
        <v>226</v>
      </c>
      <c r="C218" s="76">
        <v>72</v>
      </c>
      <c r="D218" s="75">
        <v>4817</v>
      </c>
      <c r="E218" s="106">
        <v>130745.11299737752</v>
      </c>
      <c r="F218" s="97">
        <v>2647269.4345989004</v>
      </c>
      <c r="G218" s="107">
        <v>-540903.33867700631</v>
      </c>
      <c r="H218" s="107">
        <v>-611792.84809222887</v>
      </c>
      <c r="I218" s="107">
        <v>0</v>
      </c>
      <c r="J218" s="107">
        <v>0</v>
      </c>
      <c r="K218" s="107">
        <v>0</v>
      </c>
      <c r="L218" s="107">
        <v>1494573.2478296652</v>
      </c>
      <c r="M218" s="93">
        <v>11.43119779826603</v>
      </c>
      <c r="N218" s="91">
        <v>1011262.4654890791</v>
      </c>
      <c r="O218" s="92">
        <v>7.7346100539097238</v>
      </c>
      <c r="P218" s="97">
        <v>182440.21418881978</v>
      </c>
      <c r="Q218" s="93">
        <v>1.3953884011900251</v>
      </c>
      <c r="R218" s="97">
        <v>483310.78234058607</v>
      </c>
      <c r="S218" s="93">
        <v>3.6965877443563055</v>
      </c>
      <c r="T218" s="97">
        <v>665750.99652940582</v>
      </c>
      <c r="U218" s="96">
        <v>5.0919761455463304</v>
      </c>
    </row>
    <row r="219" spans="1:21" s="70" customFormat="1" x14ac:dyDescent="0.3">
      <c r="A219" s="79">
        <v>5750</v>
      </c>
      <c r="B219" s="74" t="s">
        <v>227</v>
      </c>
      <c r="C219" s="76">
        <v>80</v>
      </c>
      <c r="D219" s="75">
        <v>176</v>
      </c>
      <c r="E219" s="106">
        <v>4765.2184892678642</v>
      </c>
      <c r="F219" s="97">
        <v>86677.401920543125</v>
      </c>
      <c r="G219" s="107">
        <v>6624.0495912191109</v>
      </c>
      <c r="H219" s="107">
        <v>-45994.235931873583</v>
      </c>
      <c r="I219" s="107">
        <v>0</v>
      </c>
      <c r="J219" s="107">
        <v>0</v>
      </c>
      <c r="K219" s="107">
        <v>0</v>
      </c>
      <c r="L219" s="107">
        <v>47307.215579888652</v>
      </c>
      <c r="M219" s="93">
        <v>9.9276068214779816</v>
      </c>
      <c r="N219" s="91">
        <v>29530.201450735389</v>
      </c>
      <c r="O219" s="92">
        <v>6.197029898470082</v>
      </c>
      <c r="P219" s="97">
        <v>1988.3441919041438</v>
      </c>
      <c r="Q219" s="93">
        <v>0.41726191493260073</v>
      </c>
      <c r="R219" s="97">
        <v>17777.014129153264</v>
      </c>
      <c r="S219" s="93">
        <v>3.7305769230079</v>
      </c>
      <c r="T219" s="97">
        <v>19765.358321057407</v>
      </c>
      <c r="U219" s="96">
        <v>4.1478388379405011</v>
      </c>
    </row>
    <row r="220" spans="1:21" s="70" customFormat="1" x14ac:dyDescent="0.3">
      <c r="A220" s="79">
        <v>5752</v>
      </c>
      <c r="B220" s="74" t="s">
        <v>270</v>
      </c>
      <c r="C220" s="76">
        <v>74</v>
      </c>
      <c r="D220" s="75">
        <v>344</v>
      </c>
      <c r="E220" s="106">
        <v>9135.531845125146</v>
      </c>
      <c r="F220" s="97">
        <v>167841.14571367382</v>
      </c>
      <c r="G220" s="107">
        <v>25856.796698058548</v>
      </c>
      <c r="H220" s="107">
        <v>-407165.90535346454</v>
      </c>
      <c r="I220" s="107">
        <v>0</v>
      </c>
      <c r="J220" s="107">
        <v>0</v>
      </c>
      <c r="K220" s="107">
        <v>0</v>
      </c>
      <c r="L220" s="107">
        <v>-213467.96294173217</v>
      </c>
      <c r="M220" s="93">
        <v>-23.366780014635033</v>
      </c>
      <c r="N220" s="91">
        <v>-243611.20649038086</v>
      </c>
      <c r="O220" s="92">
        <v>-26.666340900598509</v>
      </c>
      <c r="P220" s="97">
        <v>5770.0963178818165</v>
      </c>
      <c r="Q220" s="93">
        <v>0.63161033377173603</v>
      </c>
      <c r="R220" s="97">
        <v>30143.243548648694</v>
      </c>
      <c r="S220" s="93">
        <v>3.2995608859634782</v>
      </c>
      <c r="T220" s="97">
        <v>35913.339866530514</v>
      </c>
      <c r="U220" s="96">
        <v>3.9311712197352144</v>
      </c>
    </row>
    <row r="221" spans="1:21" s="70" customFormat="1" x14ac:dyDescent="0.3">
      <c r="A221" s="79">
        <v>5754</v>
      </c>
      <c r="B221" s="74" t="s">
        <v>271</v>
      </c>
      <c r="C221" s="76">
        <v>79</v>
      </c>
      <c r="D221" s="75">
        <v>302</v>
      </c>
      <c r="E221" s="106">
        <v>7237.6299432915384</v>
      </c>
      <c r="F221" s="97">
        <v>130439.0604461608</v>
      </c>
      <c r="G221" s="107">
        <v>-28895.186843874777</v>
      </c>
      <c r="H221" s="107">
        <v>-41103.450811026778</v>
      </c>
      <c r="I221" s="107">
        <v>0</v>
      </c>
      <c r="J221" s="107">
        <v>0</v>
      </c>
      <c r="K221" s="107">
        <v>0</v>
      </c>
      <c r="L221" s="107">
        <v>60440.422791259247</v>
      </c>
      <c r="M221" s="93">
        <v>8.3508583976831616</v>
      </c>
      <c r="N221" s="91">
        <v>28172.228804180719</v>
      </c>
      <c r="O221" s="92">
        <v>3.8924660455033595</v>
      </c>
      <c r="P221" s="97">
        <v>-2770.1055200315877</v>
      </c>
      <c r="Q221" s="93">
        <v>-0.38273655074050328</v>
      </c>
      <c r="R221" s="97">
        <v>32268.193987078528</v>
      </c>
      <c r="S221" s="93">
        <v>4.4583923521798017</v>
      </c>
      <c r="T221" s="97">
        <v>29498.088467046939</v>
      </c>
      <c r="U221" s="96">
        <v>4.0756558014392983</v>
      </c>
    </row>
    <row r="222" spans="1:21" s="70" customFormat="1" x14ac:dyDescent="0.3">
      <c r="A222" s="79">
        <v>5755</v>
      </c>
      <c r="B222" s="74" t="s">
        <v>272</v>
      </c>
      <c r="C222" s="76">
        <v>80</v>
      </c>
      <c r="D222" s="75">
        <v>405</v>
      </c>
      <c r="E222" s="106">
        <v>8962.9755960332695</v>
      </c>
      <c r="F222" s="97">
        <v>181477.56964219754</v>
      </c>
      <c r="G222" s="107">
        <v>-78518.955605684139</v>
      </c>
      <c r="H222" s="107">
        <v>-187159.90020125904</v>
      </c>
      <c r="I222" s="107">
        <v>0</v>
      </c>
      <c r="J222" s="107">
        <v>0</v>
      </c>
      <c r="K222" s="107">
        <v>0</v>
      </c>
      <c r="L222" s="107">
        <v>-84201.28616474563</v>
      </c>
      <c r="M222" s="93">
        <v>-9.394345132660014</v>
      </c>
      <c r="N222" s="91">
        <v>-112461.34030657486</v>
      </c>
      <c r="O222" s="92">
        <v>-12.547321935847588</v>
      </c>
      <c r="P222" s="97">
        <v>12257.785174481232</v>
      </c>
      <c r="Q222" s="93">
        <v>1.3676022034363389</v>
      </c>
      <c r="R222" s="97">
        <v>28260.054141829227</v>
      </c>
      <c r="S222" s="93">
        <v>3.1529768031875749</v>
      </c>
      <c r="T222" s="97">
        <v>40517.839316310463</v>
      </c>
      <c r="U222" s="96">
        <v>4.5205790066239144</v>
      </c>
    </row>
    <row r="223" spans="1:21" s="70" customFormat="1" x14ac:dyDescent="0.3">
      <c r="A223" s="79">
        <v>5756</v>
      </c>
      <c r="B223" s="74" t="s">
        <v>273</v>
      </c>
      <c r="C223" s="76">
        <v>72</v>
      </c>
      <c r="D223" s="75">
        <v>469</v>
      </c>
      <c r="E223" s="106">
        <v>14255.032642400258</v>
      </c>
      <c r="F223" s="97">
        <v>288929.79432551813</v>
      </c>
      <c r="G223" s="107">
        <v>119948.22206581858</v>
      </c>
      <c r="H223" s="107">
        <v>-50829.993364386442</v>
      </c>
      <c r="I223" s="107">
        <v>0</v>
      </c>
      <c r="J223" s="107">
        <v>0</v>
      </c>
      <c r="K223" s="107">
        <v>0</v>
      </c>
      <c r="L223" s="107">
        <v>358048.02302695025</v>
      </c>
      <c r="M223" s="93">
        <v>25.117306428465831</v>
      </c>
      <c r="N223" s="91">
        <v>329459.33139937709</v>
      </c>
      <c r="O223" s="92">
        <v>23.111790738341153</v>
      </c>
      <c r="P223" s="97">
        <v>28001.329747181568</v>
      </c>
      <c r="Q223" s="93">
        <v>1.9643118644214281</v>
      </c>
      <c r="R223" s="97">
        <v>28588.691627573164</v>
      </c>
      <c r="S223" s="93">
        <v>2.0055156901246778</v>
      </c>
      <c r="T223" s="97">
        <v>56590.021374754731</v>
      </c>
      <c r="U223" s="96">
        <v>3.9698275545461059</v>
      </c>
    </row>
    <row r="224" spans="1:21" s="70" customFormat="1" x14ac:dyDescent="0.3">
      <c r="A224" s="79">
        <v>5757</v>
      </c>
      <c r="B224" s="74" t="s">
        <v>274</v>
      </c>
      <c r="C224" s="76">
        <v>74</v>
      </c>
      <c r="D224" s="75">
        <v>6805</v>
      </c>
      <c r="E224" s="106">
        <v>196869.77865063818</v>
      </c>
      <c r="F224" s="97">
        <v>4155284.6410630746</v>
      </c>
      <c r="G224" s="107">
        <v>-820258.73060055403</v>
      </c>
      <c r="H224" s="107">
        <v>-1563777.3350558095</v>
      </c>
      <c r="I224" s="107">
        <v>0</v>
      </c>
      <c r="J224" s="107">
        <v>0</v>
      </c>
      <c r="K224" s="107">
        <v>0</v>
      </c>
      <c r="L224" s="107">
        <v>1771248.5754067111</v>
      </c>
      <c r="M224" s="93">
        <v>8.9970567729947994</v>
      </c>
      <c r="N224" s="91">
        <v>2280633.969747779</v>
      </c>
      <c r="O224" s="92">
        <v>11.584479778356199</v>
      </c>
      <c r="P224" s="97">
        <v>1671610.7698527761</v>
      </c>
      <c r="Q224" s="93">
        <v>8.4909465602599603</v>
      </c>
      <c r="R224" s="97">
        <v>-509385.39434106788</v>
      </c>
      <c r="S224" s="93">
        <v>-2.5874230053614005</v>
      </c>
      <c r="T224" s="97">
        <v>1162225.3755117082</v>
      </c>
      <c r="U224" s="96">
        <v>5.9035235548985598</v>
      </c>
    </row>
    <row r="225" spans="1:21" s="70" customFormat="1" x14ac:dyDescent="0.3">
      <c r="A225" s="79">
        <v>5758</v>
      </c>
      <c r="B225" s="74" t="s">
        <v>188</v>
      </c>
      <c r="C225" s="76">
        <v>83</v>
      </c>
      <c r="D225" s="75">
        <v>159</v>
      </c>
      <c r="E225" s="106">
        <v>3816.5973439774775</v>
      </c>
      <c r="F225" s="97">
        <v>66232.838543831385</v>
      </c>
      <c r="G225" s="107">
        <v>-22874.790933942772</v>
      </c>
      <c r="H225" s="107">
        <v>-20574.511927276271</v>
      </c>
      <c r="I225" s="107">
        <v>0</v>
      </c>
      <c r="J225" s="107">
        <v>0</v>
      </c>
      <c r="K225" s="107">
        <v>0</v>
      </c>
      <c r="L225" s="107">
        <v>22783.535682612342</v>
      </c>
      <c r="M225" s="93">
        <v>5.9695937583157299</v>
      </c>
      <c r="N225" s="91">
        <v>4561.7650632496661</v>
      </c>
      <c r="O225" s="92">
        <v>1.195243996710329</v>
      </c>
      <c r="P225" s="97">
        <v>-1984.9939945751144</v>
      </c>
      <c r="Q225" s="93">
        <v>-0.52009520933807685</v>
      </c>
      <c r="R225" s="97">
        <v>18221.770619362676</v>
      </c>
      <c r="S225" s="93">
        <v>4.7743497616054009</v>
      </c>
      <c r="T225" s="97">
        <v>16236.776624787562</v>
      </c>
      <c r="U225" s="96">
        <v>4.2542545522673239</v>
      </c>
    </row>
    <row r="226" spans="1:21" s="70" customFormat="1" x14ac:dyDescent="0.3">
      <c r="A226" s="79">
        <v>5759</v>
      </c>
      <c r="B226" s="74" t="s">
        <v>189</v>
      </c>
      <c r="C226" s="76">
        <v>81</v>
      </c>
      <c r="D226" s="75">
        <v>196</v>
      </c>
      <c r="E226" s="106">
        <v>4768.5042076417667</v>
      </c>
      <c r="F226" s="97">
        <v>78610.059240771938</v>
      </c>
      <c r="G226" s="107">
        <v>-20215.79219122669</v>
      </c>
      <c r="H226" s="107">
        <v>-77833.028010488808</v>
      </c>
      <c r="I226" s="107">
        <v>0</v>
      </c>
      <c r="J226" s="107">
        <v>0</v>
      </c>
      <c r="K226" s="107">
        <v>0</v>
      </c>
      <c r="L226" s="107">
        <v>-19438.76096094356</v>
      </c>
      <c r="M226" s="93">
        <v>-4.076490260780723</v>
      </c>
      <c r="N226" s="91">
        <v>-44893.34081777111</v>
      </c>
      <c r="O226" s="92">
        <v>-9.4145540955646609</v>
      </c>
      <c r="P226" s="97">
        <v>-6397.3508189830982</v>
      </c>
      <c r="Q226" s="93">
        <v>-1.3415843921729216</v>
      </c>
      <c r="R226" s="97">
        <v>25454.57985682755</v>
      </c>
      <c r="S226" s="93">
        <v>5.3380638347839371</v>
      </c>
      <c r="T226" s="97">
        <v>19057.229037844452</v>
      </c>
      <c r="U226" s="96">
        <v>3.9964794426110162</v>
      </c>
    </row>
    <row r="227" spans="1:21" s="70" customFormat="1" x14ac:dyDescent="0.3">
      <c r="A227" s="79">
        <v>5760</v>
      </c>
      <c r="B227" s="74" t="s">
        <v>190</v>
      </c>
      <c r="C227" s="76">
        <v>78</v>
      </c>
      <c r="D227" s="75">
        <v>473</v>
      </c>
      <c r="E227" s="106">
        <v>13119.001533400178</v>
      </c>
      <c r="F227" s="97">
        <v>314942.35610506509</v>
      </c>
      <c r="G227" s="107">
        <v>41726.283945090894</v>
      </c>
      <c r="H227" s="107">
        <v>-114401.47391785</v>
      </c>
      <c r="I227" s="107">
        <v>0</v>
      </c>
      <c r="J227" s="107">
        <v>0</v>
      </c>
      <c r="K227" s="107">
        <v>0</v>
      </c>
      <c r="L227" s="107">
        <v>242267.16613230598</v>
      </c>
      <c r="M227" s="93">
        <v>18.466890602574331</v>
      </c>
      <c r="N227" s="91">
        <v>197316.99098131401</v>
      </c>
      <c r="O227" s="92">
        <v>15.040549425881</v>
      </c>
      <c r="P227" s="97">
        <v>8471.4270614528814</v>
      </c>
      <c r="Q227" s="93">
        <v>0.645737180522858</v>
      </c>
      <c r="R227" s="97">
        <v>44950.17515099197</v>
      </c>
      <c r="S227" s="93">
        <v>3.42634117669333</v>
      </c>
      <c r="T227" s="97">
        <v>53421.60221244485</v>
      </c>
      <c r="U227" s="96">
        <v>4.0720783572161885</v>
      </c>
    </row>
    <row r="228" spans="1:21" s="70" customFormat="1" x14ac:dyDescent="0.3">
      <c r="A228" s="79">
        <v>5761</v>
      </c>
      <c r="B228" s="74" t="s">
        <v>113</v>
      </c>
      <c r="C228" s="76">
        <v>76</v>
      </c>
      <c r="D228" s="75">
        <v>546</v>
      </c>
      <c r="E228" s="106">
        <v>12040.763540744776</v>
      </c>
      <c r="F228" s="97">
        <v>264585.47349635267</v>
      </c>
      <c r="G228" s="107">
        <v>-78936.593405551219</v>
      </c>
      <c r="H228" s="107">
        <v>-49749.330302575741</v>
      </c>
      <c r="I228" s="107">
        <v>0</v>
      </c>
      <c r="J228" s="107">
        <v>0</v>
      </c>
      <c r="K228" s="107">
        <v>0</v>
      </c>
      <c r="L228" s="107">
        <v>135899.5497882257</v>
      </c>
      <c r="M228" s="93">
        <v>11.286622258493393</v>
      </c>
      <c r="N228" s="91">
        <v>94879.05333860722</v>
      </c>
      <c r="O228" s="92">
        <v>7.8798203301265497</v>
      </c>
      <c r="P228" s="97">
        <v>9511.5559033968348</v>
      </c>
      <c r="Q228" s="93">
        <v>0.78994624146638637</v>
      </c>
      <c r="R228" s="97">
        <v>41020.496449618484</v>
      </c>
      <c r="S228" s="93">
        <v>3.4068019283668436</v>
      </c>
      <c r="T228" s="97">
        <v>50532.052353015315</v>
      </c>
      <c r="U228" s="96">
        <v>4.1967481698332296</v>
      </c>
    </row>
    <row r="229" spans="1:21" s="70" customFormat="1" x14ac:dyDescent="0.3">
      <c r="A229" s="79">
        <v>5762</v>
      </c>
      <c r="B229" s="74" t="s">
        <v>114</v>
      </c>
      <c r="C229" s="76">
        <v>78</v>
      </c>
      <c r="D229" s="75">
        <v>140</v>
      </c>
      <c r="E229" s="106">
        <v>3649.6054382720531</v>
      </c>
      <c r="F229" s="97">
        <v>61882.364606900286</v>
      </c>
      <c r="G229" s="107">
        <v>1716.3248497894529</v>
      </c>
      <c r="H229" s="107">
        <v>-27080.683012699097</v>
      </c>
      <c r="I229" s="107">
        <v>0</v>
      </c>
      <c r="J229" s="107">
        <v>0</v>
      </c>
      <c r="K229" s="107">
        <v>0</v>
      </c>
      <c r="L229" s="107">
        <v>36518.006443990642</v>
      </c>
      <c r="M229" s="93">
        <v>10.006014913568439</v>
      </c>
      <c r="N229" s="91">
        <v>17778.115162015038</v>
      </c>
      <c r="O229" s="92">
        <v>4.8712430597517651</v>
      </c>
      <c r="P229" s="97">
        <v>-4918.4341852201505</v>
      </c>
      <c r="Q229" s="93">
        <v>-1.3476618961716691</v>
      </c>
      <c r="R229" s="97">
        <v>18739.891281975604</v>
      </c>
      <c r="S229" s="93">
        <v>5.134771853816674</v>
      </c>
      <c r="T229" s="97">
        <v>13821.457096755454</v>
      </c>
      <c r="U229" s="96">
        <v>3.7871099576450047</v>
      </c>
    </row>
    <row r="230" spans="1:21" s="70" customFormat="1" x14ac:dyDescent="0.3">
      <c r="A230" s="79">
        <v>5763</v>
      </c>
      <c r="B230" s="74" t="s">
        <v>115</v>
      </c>
      <c r="C230" s="76">
        <v>65</v>
      </c>
      <c r="D230" s="75">
        <v>623</v>
      </c>
      <c r="E230" s="106">
        <v>15573.172942504068</v>
      </c>
      <c r="F230" s="97">
        <v>296304.56632910494</v>
      </c>
      <c r="G230" s="107">
        <v>61896.005868919834</v>
      </c>
      <c r="H230" s="107">
        <v>-140643.44182867254</v>
      </c>
      <c r="I230" s="107">
        <v>0</v>
      </c>
      <c r="J230" s="107">
        <v>0</v>
      </c>
      <c r="K230" s="107">
        <v>0</v>
      </c>
      <c r="L230" s="107">
        <v>217557.13036935223</v>
      </c>
      <c r="M230" s="93">
        <v>13.96999385883468</v>
      </c>
      <c r="N230" s="91">
        <v>193042.55210189291</v>
      </c>
      <c r="O230" s="92">
        <v>12.395839487213252</v>
      </c>
      <c r="P230" s="97">
        <v>33324.058737235478</v>
      </c>
      <c r="Q230" s="93">
        <v>2.1398374538231502</v>
      </c>
      <c r="R230" s="97">
        <v>24514.578267459321</v>
      </c>
      <c r="S230" s="93">
        <v>1.5741543716214283</v>
      </c>
      <c r="T230" s="97">
        <v>57838.6370046948</v>
      </c>
      <c r="U230" s="96">
        <v>3.7139918254445781</v>
      </c>
    </row>
    <row r="231" spans="1:21" s="70" customFormat="1" x14ac:dyDescent="0.3">
      <c r="A231" s="79">
        <v>5764</v>
      </c>
      <c r="B231" s="74" t="s">
        <v>275</v>
      </c>
      <c r="C231" s="76">
        <v>74</v>
      </c>
      <c r="D231" s="75">
        <v>3747</v>
      </c>
      <c r="E231" s="106">
        <v>79463.680089073663</v>
      </c>
      <c r="F231" s="97">
        <v>2114087.6071235868</v>
      </c>
      <c r="G231" s="107">
        <v>-1302785.0595476832</v>
      </c>
      <c r="H231" s="107">
        <v>-1760347.1616145028</v>
      </c>
      <c r="I231" s="107">
        <v>0</v>
      </c>
      <c r="J231" s="107">
        <v>0</v>
      </c>
      <c r="K231" s="107">
        <v>0</v>
      </c>
      <c r="L231" s="107">
        <v>-949044.61403859919</v>
      </c>
      <c r="M231" s="93">
        <v>-11.943124367947487</v>
      </c>
      <c r="N231" s="91">
        <v>-1018564.2564285307</v>
      </c>
      <c r="O231" s="92">
        <v>-12.817984962271893</v>
      </c>
      <c r="P231" s="97">
        <v>373694.69340855005</v>
      </c>
      <c r="Q231" s="93">
        <v>4.7027106344642284</v>
      </c>
      <c r="R231" s="97">
        <v>69519.642389931483</v>
      </c>
      <c r="S231" s="93">
        <v>0.87486059432440644</v>
      </c>
      <c r="T231" s="97">
        <v>443214.33579848154</v>
      </c>
      <c r="U231" s="96">
        <v>5.5775712287886341</v>
      </c>
    </row>
    <row r="232" spans="1:21" s="70" customFormat="1" x14ac:dyDescent="0.3">
      <c r="A232" s="79">
        <v>5765</v>
      </c>
      <c r="B232" s="74" t="s">
        <v>276</v>
      </c>
      <c r="C232" s="76">
        <v>81</v>
      </c>
      <c r="D232" s="75">
        <v>494</v>
      </c>
      <c r="E232" s="106">
        <v>10084.004443361235</v>
      </c>
      <c r="F232" s="97">
        <v>179187.41329586445</v>
      </c>
      <c r="G232" s="107">
        <v>-142779.95103546153</v>
      </c>
      <c r="H232" s="107">
        <v>-145137.87917916541</v>
      </c>
      <c r="I232" s="107">
        <v>0</v>
      </c>
      <c r="J232" s="107">
        <v>0</v>
      </c>
      <c r="K232" s="107">
        <v>0</v>
      </c>
      <c r="L232" s="107">
        <v>-108730.41691876249</v>
      </c>
      <c r="M232" s="93">
        <v>-10.782464201544927</v>
      </c>
      <c r="N232" s="91">
        <v>-145806.94728009021</v>
      </c>
      <c r="O232" s="92">
        <v>-14.459230764825937</v>
      </c>
      <c r="P232" s="97">
        <v>9316.8400877398635</v>
      </c>
      <c r="Q232" s="93">
        <v>0.92392264799859036</v>
      </c>
      <c r="R232" s="97">
        <v>37076.530361327721</v>
      </c>
      <c r="S232" s="93">
        <v>3.67676656328101</v>
      </c>
      <c r="T232" s="97">
        <v>46393.370449067588</v>
      </c>
      <c r="U232" s="96">
        <v>4.600689211279601</v>
      </c>
    </row>
    <row r="233" spans="1:21" s="70" customFormat="1" x14ac:dyDescent="0.3">
      <c r="A233" s="79">
        <v>5766</v>
      </c>
      <c r="B233" s="74" t="s">
        <v>277</v>
      </c>
      <c r="C233" s="76">
        <v>77</v>
      </c>
      <c r="D233" s="75">
        <v>556</v>
      </c>
      <c r="E233" s="106">
        <v>12758.931168601304</v>
      </c>
      <c r="F233" s="97">
        <v>230257.70195827683</v>
      </c>
      <c r="G233" s="107">
        <v>-65236.88094053074</v>
      </c>
      <c r="H233" s="107">
        <v>-108561.496978215</v>
      </c>
      <c r="I233" s="107">
        <v>0</v>
      </c>
      <c r="J233" s="107">
        <v>0</v>
      </c>
      <c r="K233" s="107">
        <v>0</v>
      </c>
      <c r="L233" s="107">
        <v>56459.324039531086</v>
      </c>
      <c r="M233" s="93">
        <v>4.4250825788975892</v>
      </c>
      <c r="N233" s="91">
        <v>21443.152122724598</v>
      </c>
      <c r="O233" s="92">
        <v>1.6806385926349738</v>
      </c>
      <c r="P233" s="97">
        <v>20407.264303413813</v>
      </c>
      <c r="Q233" s="93">
        <v>1.599449360902145</v>
      </c>
      <c r="R233" s="97">
        <v>35016.171916806488</v>
      </c>
      <c r="S233" s="93">
        <v>2.7444439862626151</v>
      </c>
      <c r="T233" s="97">
        <v>55423.436220220305</v>
      </c>
      <c r="U233" s="96">
        <v>4.3438933471647605</v>
      </c>
    </row>
    <row r="234" spans="1:21" s="70" customFormat="1" x14ac:dyDescent="0.3">
      <c r="A234" s="79">
        <v>5785</v>
      </c>
      <c r="B234" s="74" t="s">
        <v>234</v>
      </c>
      <c r="C234" s="76">
        <v>77</v>
      </c>
      <c r="D234" s="75">
        <v>425</v>
      </c>
      <c r="E234" s="106">
        <v>12419.002583189613</v>
      </c>
      <c r="F234" s="97">
        <v>216286.59153964854</v>
      </c>
      <c r="G234" s="107">
        <v>69960.478631300299</v>
      </c>
      <c r="H234" s="107">
        <v>-52657.140218166249</v>
      </c>
      <c r="I234" s="107">
        <v>0</v>
      </c>
      <c r="J234" s="107">
        <v>0</v>
      </c>
      <c r="K234" s="107">
        <v>0</v>
      </c>
      <c r="L234" s="107">
        <v>233589.92995278261</v>
      </c>
      <c r="M234" s="93">
        <v>18.809073304241874</v>
      </c>
      <c r="N234" s="91">
        <v>176182.9851805786</v>
      </c>
      <c r="O234" s="92">
        <v>14.186564822770892</v>
      </c>
      <c r="P234" s="97">
        <v>-11070.618905600308</v>
      </c>
      <c r="Q234" s="93">
        <v>-0.89142576720174937</v>
      </c>
      <c r="R234" s="97">
        <v>57406.944772204006</v>
      </c>
      <c r="S234" s="93">
        <v>4.6225084814709811</v>
      </c>
      <c r="T234" s="97">
        <v>46336.3258666037</v>
      </c>
      <c r="U234" s="96">
        <v>3.7310827142692315</v>
      </c>
    </row>
    <row r="235" spans="1:21" s="70" customFormat="1" x14ac:dyDescent="0.3">
      <c r="A235" s="79">
        <v>5788</v>
      </c>
      <c r="B235" s="74" t="s">
        <v>235</v>
      </c>
      <c r="C235" s="76">
        <v>72</v>
      </c>
      <c r="D235" s="75">
        <v>335</v>
      </c>
      <c r="E235" s="106">
        <v>9652.162746613023</v>
      </c>
      <c r="F235" s="97">
        <v>166462.55475730266</v>
      </c>
      <c r="G235" s="107">
        <v>63434.6592589629</v>
      </c>
      <c r="H235" s="107">
        <v>-2958.152871142956</v>
      </c>
      <c r="I235" s="107">
        <v>0</v>
      </c>
      <c r="J235" s="107">
        <v>0</v>
      </c>
      <c r="K235" s="107">
        <v>0</v>
      </c>
      <c r="L235" s="107">
        <v>226939.0611451226</v>
      </c>
      <c r="M235" s="93">
        <v>23.511731733362691</v>
      </c>
      <c r="N235" s="91">
        <v>192052.20056016077</v>
      </c>
      <c r="O235" s="92">
        <v>19.897323076898235</v>
      </c>
      <c r="P235" s="97">
        <v>795.78224386233342</v>
      </c>
      <c r="Q235" s="93">
        <v>8.2446003528232684E-2</v>
      </c>
      <c r="R235" s="97">
        <v>34886.860584961833</v>
      </c>
      <c r="S235" s="93">
        <v>3.614408656464454</v>
      </c>
      <c r="T235" s="97">
        <v>35682.642828824166</v>
      </c>
      <c r="U235" s="96">
        <v>3.6968546599926868</v>
      </c>
    </row>
    <row r="236" spans="1:21" s="70" customFormat="1" x14ac:dyDescent="0.3">
      <c r="A236" s="79">
        <v>5790</v>
      </c>
      <c r="B236" s="74" t="s">
        <v>237</v>
      </c>
      <c r="C236" s="76">
        <v>76</v>
      </c>
      <c r="D236" s="75">
        <v>449</v>
      </c>
      <c r="E236" s="106">
        <v>12049.510117617032</v>
      </c>
      <c r="F236" s="97">
        <v>220833.53027672705</v>
      </c>
      <c r="G236" s="107">
        <v>30304.533906183235</v>
      </c>
      <c r="H236" s="107">
        <v>-82680.702252159972</v>
      </c>
      <c r="I236" s="107">
        <v>0</v>
      </c>
      <c r="J236" s="107">
        <v>0</v>
      </c>
      <c r="K236" s="107">
        <v>0</v>
      </c>
      <c r="L236" s="107">
        <v>168457.36193075031</v>
      </c>
      <c r="M236" s="93">
        <v>13.98043242309549</v>
      </c>
      <c r="N236" s="91">
        <v>123271.88007509429</v>
      </c>
      <c r="O236" s="92">
        <v>10.230447451541135</v>
      </c>
      <c r="P236" s="97">
        <v>2146.0310611055411</v>
      </c>
      <c r="Q236" s="93">
        <v>0.17810110453933958</v>
      </c>
      <c r="R236" s="97">
        <v>45185.48185565602</v>
      </c>
      <c r="S236" s="93">
        <v>3.7499849715543552</v>
      </c>
      <c r="T236" s="97">
        <v>47331.51291676156</v>
      </c>
      <c r="U236" s="96">
        <v>3.9280860760936944</v>
      </c>
    </row>
    <row r="237" spans="1:21" s="70" customFormat="1" x14ac:dyDescent="0.3">
      <c r="A237" s="79">
        <v>5792</v>
      </c>
      <c r="B237" s="74" t="s">
        <v>239</v>
      </c>
      <c r="C237" s="76">
        <v>77</v>
      </c>
      <c r="D237" s="75">
        <v>621</v>
      </c>
      <c r="E237" s="106">
        <v>15428.906182179064</v>
      </c>
      <c r="F237" s="97">
        <v>311556.54853736795</v>
      </c>
      <c r="G237" s="107">
        <v>-19904.407897153171</v>
      </c>
      <c r="H237" s="107">
        <v>-149602.50375953937</v>
      </c>
      <c r="I237" s="107">
        <v>0</v>
      </c>
      <c r="J237" s="107">
        <v>0</v>
      </c>
      <c r="K237" s="107">
        <v>0</v>
      </c>
      <c r="L237" s="107">
        <v>142049.63688067542</v>
      </c>
      <c r="M237" s="93">
        <v>9.2067211507674998</v>
      </c>
      <c r="N237" s="91">
        <v>95748.060062218312</v>
      </c>
      <c r="O237" s="92">
        <v>6.2057581355190772</v>
      </c>
      <c r="P237" s="97">
        <v>18631.213972212034</v>
      </c>
      <c r="Q237" s="93">
        <v>1.2075524831262341</v>
      </c>
      <c r="R237" s="97">
        <v>46301.576818457106</v>
      </c>
      <c r="S237" s="93">
        <v>3.0009630152484221</v>
      </c>
      <c r="T237" s="97">
        <v>64932.79079066914</v>
      </c>
      <c r="U237" s="96">
        <v>4.2085154983746564</v>
      </c>
    </row>
    <row r="238" spans="1:21" s="70" customFormat="1" x14ac:dyDescent="0.3">
      <c r="A238" s="79">
        <v>5798</v>
      </c>
      <c r="B238" s="74" t="s">
        <v>240</v>
      </c>
      <c r="C238" s="76">
        <v>77.5</v>
      </c>
      <c r="D238" s="75">
        <v>438</v>
      </c>
      <c r="E238" s="106">
        <v>10297.235218715152</v>
      </c>
      <c r="F238" s="97">
        <v>184076.71398255331</v>
      </c>
      <c r="G238" s="107">
        <v>-43004.47660301649</v>
      </c>
      <c r="H238" s="107">
        <v>-79776.971230078372</v>
      </c>
      <c r="I238" s="107">
        <v>0</v>
      </c>
      <c r="J238" s="107">
        <v>0</v>
      </c>
      <c r="K238" s="107">
        <v>0</v>
      </c>
      <c r="L238" s="107">
        <v>61295.266149458446</v>
      </c>
      <c r="M238" s="93">
        <v>5.952594540916647</v>
      </c>
      <c r="N238" s="91">
        <v>62802.140038941128</v>
      </c>
      <c r="O238" s="92">
        <v>6.0989322575441109</v>
      </c>
      <c r="P238" s="97">
        <v>52293.490549575647</v>
      </c>
      <c r="Q238" s="93">
        <v>5.0784010891129885</v>
      </c>
      <c r="R238" s="97">
        <v>-1506.873889482682</v>
      </c>
      <c r="S238" s="93">
        <v>-0.14633771662746417</v>
      </c>
      <c r="T238" s="97">
        <v>50786.616660092965</v>
      </c>
      <c r="U238" s="96">
        <v>4.9320633724855236</v>
      </c>
    </row>
    <row r="239" spans="1:21" s="70" customFormat="1" x14ac:dyDescent="0.3">
      <c r="A239" s="79">
        <v>5799</v>
      </c>
      <c r="B239" s="74" t="s">
        <v>241</v>
      </c>
      <c r="C239" s="76">
        <v>69</v>
      </c>
      <c r="D239" s="75">
        <v>1918</v>
      </c>
      <c r="E239" s="106">
        <v>59768.586385127812</v>
      </c>
      <c r="F239" s="97">
        <v>1071532.9923243464</v>
      </c>
      <c r="G239" s="107">
        <v>388003.48181474453</v>
      </c>
      <c r="H239" s="107">
        <v>-260537.78709798682</v>
      </c>
      <c r="I239" s="107">
        <v>0</v>
      </c>
      <c r="J239" s="107">
        <v>0</v>
      </c>
      <c r="K239" s="107">
        <v>0</v>
      </c>
      <c r="L239" s="107">
        <v>1198998.6870411043</v>
      </c>
      <c r="M239" s="93">
        <v>20.060683371615603</v>
      </c>
      <c r="N239" s="91">
        <v>1014442.7390856124</v>
      </c>
      <c r="O239" s="92">
        <v>16.972841427918322</v>
      </c>
      <c r="P239" s="97">
        <v>57274.93942618111</v>
      </c>
      <c r="Q239" s="93">
        <v>0.95827830119858426</v>
      </c>
      <c r="R239" s="97">
        <v>184555.94795549195</v>
      </c>
      <c r="S239" s="93">
        <v>3.0878419436972817</v>
      </c>
      <c r="T239" s="97">
        <v>241830.88738167306</v>
      </c>
      <c r="U239" s="96">
        <v>4.0461202448958664</v>
      </c>
    </row>
    <row r="240" spans="1:21" s="70" customFormat="1" x14ac:dyDescent="0.3">
      <c r="A240" s="79">
        <v>5803</v>
      </c>
      <c r="B240" s="74" t="s">
        <v>302</v>
      </c>
      <c r="C240" s="76">
        <v>78</v>
      </c>
      <c r="D240" s="75">
        <v>466</v>
      </c>
      <c r="E240" s="106">
        <v>13891.193990171636</v>
      </c>
      <c r="F240" s="97">
        <v>298524.66608173749</v>
      </c>
      <c r="G240" s="107">
        <v>85136.896154993854</v>
      </c>
      <c r="H240" s="107">
        <v>-76854.087790786478</v>
      </c>
      <c r="I240" s="107">
        <v>0</v>
      </c>
      <c r="J240" s="107">
        <v>0</v>
      </c>
      <c r="K240" s="107">
        <v>0</v>
      </c>
      <c r="L240" s="107">
        <v>306807.47444594488</v>
      </c>
      <c r="M240" s="93">
        <v>22.086472528064814</v>
      </c>
      <c r="N240" s="91">
        <v>273546.4422837086</v>
      </c>
      <c r="O240" s="92">
        <v>19.692075603958127</v>
      </c>
      <c r="P240" s="97">
        <v>25263.548766612479</v>
      </c>
      <c r="Q240" s="93">
        <v>1.818673670851265</v>
      </c>
      <c r="R240" s="97">
        <v>33261.032162236283</v>
      </c>
      <c r="S240" s="93">
        <v>2.3943969241066885</v>
      </c>
      <c r="T240" s="97">
        <v>58524.580928848765</v>
      </c>
      <c r="U240" s="96">
        <v>4.2130705949579541</v>
      </c>
    </row>
    <row r="241" spans="1:21" s="70" customFormat="1" x14ac:dyDescent="0.3">
      <c r="A241" s="79">
        <v>5804</v>
      </c>
      <c r="B241" s="74" t="s">
        <v>330</v>
      </c>
      <c r="C241" s="76">
        <v>72</v>
      </c>
      <c r="D241" s="75">
        <v>1545</v>
      </c>
      <c r="E241" s="106">
        <v>47992.735996241696</v>
      </c>
      <c r="F241" s="97">
        <v>826416.92113048269</v>
      </c>
      <c r="G241" s="107">
        <v>317600.72089164879</v>
      </c>
      <c r="H241" s="107">
        <v>-993631.08251913206</v>
      </c>
      <c r="I241" s="107">
        <v>0</v>
      </c>
      <c r="J241" s="107">
        <v>0</v>
      </c>
      <c r="K241" s="107">
        <v>0</v>
      </c>
      <c r="L241" s="107">
        <v>150386.55950299941</v>
      </c>
      <c r="M241" s="93">
        <v>3.133527530390769</v>
      </c>
      <c r="N241" s="91">
        <v>-3782.2400457420154</v>
      </c>
      <c r="O241" s="92">
        <v>-7.8808593993020148E-2</v>
      </c>
      <c r="P241" s="97">
        <v>40447.808270598252</v>
      </c>
      <c r="Q241" s="93">
        <v>0.84279021462259862</v>
      </c>
      <c r="R241" s="97">
        <v>154168.79954874143</v>
      </c>
      <c r="S241" s="93">
        <v>3.2123361243837896</v>
      </c>
      <c r="T241" s="97">
        <v>194616.60781933967</v>
      </c>
      <c r="U241" s="96">
        <v>4.0551263390063879</v>
      </c>
    </row>
    <row r="242" spans="1:21" s="70" customFormat="1" x14ac:dyDescent="0.3">
      <c r="A242" s="79">
        <v>5805</v>
      </c>
      <c r="B242" s="74" t="s">
        <v>332</v>
      </c>
      <c r="C242" s="76">
        <v>69</v>
      </c>
      <c r="D242" s="75">
        <v>5397</v>
      </c>
      <c r="E242" s="106">
        <v>139060.12948640605</v>
      </c>
      <c r="F242" s="97">
        <v>2623641.7432919946</v>
      </c>
      <c r="G242" s="107">
        <v>-877122.03000410926</v>
      </c>
      <c r="H242" s="107">
        <v>-950176.72085799638</v>
      </c>
      <c r="I242" s="107">
        <v>0</v>
      </c>
      <c r="J242" s="107">
        <v>0</v>
      </c>
      <c r="K242" s="107">
        <v>0</v>
      </c>
      <c r="L242" s="107">
        <v>796342.99242988892</v>
      </c>
      <c r="M242" s="93">
        <v>5.7266090242475736</v>
      </c>
      <c r="N242" s="91">
        <v>657954.08146583335</v>
      </c>
      <c r="O242" s="92">
        <v>4.7314358464634703</v>
      </c>
      <c r="P242" s="97">
        <v>555045.18180161773</v>
      </c>
      <c r="Q242" s="93">
        <v>3.99140417782997</v>
      </c>
      <c r="R242" s="97">
        <v>138388.91096405557</v>
      </c>
      <c r="S242" s="93">
        <v>0.99517317778410319</v>
      </c>
      <c r="T242" s="97">
        <v>693434.0927656733</v>
      </c>
      <c r="U242" s="96">
        <v>4.9865773556140738</v>
      </c>
    </row>
    <row r="243" spans="1:21" s="70" customFormat="1" x14ac:dyDescent="0.3">
      <c r="A243" s="79">
        <v>5806</v>
      </c>
      <c r="B243" s="74" t="s">
        <v>387</v>
      </c>
      <c r="C243" s="76">
        <v>76</v>
      </c>
      <c r="D243" s="75">
        <v>2814</v>
      </c>
      <c r="E243" s="106">
        <v>88485.553934455238</v>
      </c>
      <c r="F243" s="97">
        <v>1718749.3613854512</v>
      </c>
      <c r="G243" s="107">
        <v>362421.17357125063</v>
      </c>
      <c r="H243" s="107">
        <v>-280436.99777682812</v>
      </c>
      <c r="I243" s="107">
        <v>0</v>
      </c>
      <c r="J243" s="107">
        <v>0</v>
      </c>
      <c r="K243" s="107">
        <v>0</v>
      </c>
      <c r="L243" s="107">
        <v>1800733.5371798738</v>
      </c>
      <c r="M243" s="93">
        <v>20.350593482341182</v>
      </c>
      <c r="N243" s="91">
        <v>1577617.2179225278</v>
      </c>
      <c r="O243" s="92">
        <v>17.829093538716293</v>
      </c>
      <c r="P243" s="97">
        <v>189590.82098140265</v>
      </c>
      <c r="Q243" s="93">
        <v>2.1426189084134579</v>
      </c>
      <c r="R243" s="97">
        <v>223116.31925734598</v>
      </c>
      <c r="S243" s="93">
        <v>2.5214999436248893</v>
      </c>
      <c r="T243" s="97">
        <v>412707.14023874863</v>
      </c>
      <c r="U243" s="96">
        <v>4.6641188520383476</v>
      </c>
    </row>
    <row r="244" spans="1:21" s="70" customFormat="1" x14ac:dyDescent="0.3">
      <c r="A244" s="79">
        <v>5812</v>
      </c>
      <c r="B244" s="74" t="s">
        <v>303</v>
      </c>
      <c r="C244" s="76">
        <v>77</v>
      </c>
      <c r="D244" s="75">
        <v>130</v>
      </c>
      <c r="E244" s="106">
        <v>2314.0215096137322</v>
      </c>
      <c r="F244" s="97">
        <v>46328.572791161139</v>
      </c>
      <c r="G244" s="107">
        <v>-45327.955760407167</v>
      </c>
      <c r="H244" s="107">
        <v>-43153.824341122359</v>
      </c>
      <c r="I244" s="107">
        <v>0</v>
      </c>
      <c r="J244" s="107">
        <v>0</v>
      </c>
      <c r="K244" s="107">
        <v>0</v>
      </c>
      <c r="L244" s="107">
        <v>-42153.207310368387</v>
      </c>
      <c r="M244" s="93">
        <v>-18.21642847105808</v>
      </c>
      <c r="N244" s="91">
        <v>-51408.366834165616</v>
      </c>
      <c r="O244" s="92">
        <v>-22.216028079508625</v>
      </c>
      <c r="P244" s="97">
        <v>966.69875974261595</v>
      </c>
      <c r="Q244" s="93">
        <v>0.41775703282204235</v>
      </c>
      <c r="R244" s="97">
        <v>9255.1595237972288</v>
      </c>
      <c r="S244" s="93">
        <v>3.9995996084505476</v>
      </c>
      <c r="T244" s="97">
        <v>10221.858283539845</v>
      </c>
      <c r="U244" s="96">
        <v>4.4173566412725904</v>
      </c>
    </row>
    <row r="245" spans="1:21" s="70" customFormat="1" x14ac:dyDescent="0.3">
      <c r="A245" s="79">
        <v>5813</v>
      </c>
      <c r="B245" s="74" t="s">
        <v>304</v>
      </c>
      <c r="C245" s="76">
        <v>70</v>
      </c>
      <c r="D245" s="75">
        <v>446</v>
      </c>
      <c r="E245" s="106">
        <v>11432.921773670216</v>
      </c>
      <c r="F245" s="97">
        <v>213173.58954852531</v>
      </c>
      <c r="G245" s="107">
        <v>33906.586352794227</v>
      </c>
      <c r="H245" s="107">
        <v>-37681.57959076819</v>
      </c>
      <c r="I245" s="107">
        <v>0</v>
      </c>
      <c r="J245" s="107">
        <v>0</v>
      </c>
      <c r="K245" s="107">
        <v>0</v>
      </c>
      <c r="L245" s="107">
        <v>209398.59631055134</v>
      </c>
      <c r="M245" s="93">
        <v>18.315405322967575</v>
      </c>
      <c r="N245" s="91">
        <v>171696.90097084572</v>
      </c>
      <c r="O245" s="92">
        <v>15.017762245715716</v>
      </c>
      <c r="P245" s="97">
        <v>4928.5741764182749</v>
      </c>
      <c r="Q245" s="93">
        <v>0.43108614525542194</v>
      </c>
      <c r="R245" s="97">
        <v>37701.69533970562</v>
      </c>
      <c r="S245" s="93">
        <v>3.2976430772518581</v>
      </c>
      <c r="T245" s="97">
        <v>42630.269516123895</v>
      </c>
      <c r="U245" s="96">
        <v>3.7287292225072801</v>
      </c>
    </row>
    <row r="246" spans="1:21" s="70" customFormat="1" x14ac:dyDescent="0.3">
      <c r="A246" s="79">
        <v>5816</v>
      </c>
      <c r="B246" s="74" t="s">
        <v>5</v>
      </c>
      <c r="C246" s="76">
        <v>72</v>
      </c>
      <c r="D246" s="75">
        <v>2393</v>
      </c>
      <c r="E246" s="106">
        <v>55194.010701550898</v>
      </c>
      <c r="F246" s="97">
        <v>999726.54578555177</v>
      </c>
      <c r="G246" s="107">
        <v>-433097.8656802997</v>
      </c>
      <c r="H246" s="107">
        <v>-332733.41670255637</v>
      </c>
      <c r="I246" s="107">
        <v>0</v>
      </c>
      <c r="J246" s="107">
        <v>0</v>
      </c>
      <c r="K246" s="107">
        <v>0</v>
      </c>
      <c r="L246" s="107">
        <v>233895.26340269571</v>
      </c>
      <c r="M246" s="93">
        <v>4.2376928298874912</v>
      </c>
      <c r="N246" s="91">
        <v>76366.400522088457</v>
      </c>
      <c r="O246" s="92">
        <v>1.3835994078238389</v>
      </c>
      <c r="P246" s="97">
        <v>104188.04234547778</v>
      </c>
      <c r="Q246" s="93">
        <v>1.8876693507353723</v>
      </c>
      <c r="R246" s="97">
        <v>157528.86288060725</v>
      </c>
      <c r="S246" s="93">
        <v>2.8540934220636522</v>
      </c>
      <c r="T246" s="97">
        <v>261716.90522608504</v>
      </c>
      <c r="U246" s="96">
        <v>4.7417627727990252</v>
      </c>
    </row>
    <row r="247" spans="1:21" s="70" customFormat="1" x14ac:dyDescent="0.3">
      <c r="A247" s="79">
        <v>5817</v>
      </c>
      <c r="B247" s="74" t="s">
        <v>6</v>
      </c>
      <c r="C247" s="76">
        <v>79.5</v>
      </c>
      <c r="D247" s="75">
        <v>885</v>
      </c>
      <c r="E247" s="106">
        <v>20787.445779962454</v>
      </c>
      <c r="F247" s="97">
        <v>367225.11632942845</v>
      </c>
      <c r="G247" s="107">
        <v>-109725.82219843712</v>
      </c>
      <c r="H247" s="107">
        <v>-106458.9148902093</v>
      </c>
      <c r="I247" s="107">
        <v>0</v>
      </c>
      <c r="J247" s="107">
        <v>0</v>
      </c>
      <c r="K247" s="107">
        <v>0</v>
      </c>
      <c r="L247" s="107">
        <v>151040.37924078203</v>
      </c>
      <c r="M247" s="93">
        <v>7.2659421864312774</v>
      </c>
      <c r="N247" s="91">
        <v>77348.552056067128</v>
      </c>
      <c r="O247" s="92">
        <v>3.7209262203163678</v>
      </c>
      <c r="P247" s="97">
        <v>16146.810492984556</v>
      </c>
      <c r="Q247" s="93">
        <v>0.77675779236662523</v>
      </c>
      <c r="R247" s="97">
        <v>73691.827184714901</v>
      </c>
      <c r="S247" s="93">
        <v>3.5450159661149097</v>
      </c>
      <c r="T247" s="97">
        <v>89838.637677699458</v>
      </c>
      <c r="U247" s="96">
        <v>4.3217737584815348</v>
      </c>
    </row>
    <row r="248" spans="1:21" s="70" customFormat="1" x14ac:dyDescent="0.3">
      <c r="A248" s="79">
        <v>5819</v>
      </c>
      <c r="B248" s="74" t="s">
        <v>7</v>
      </c>
      <c r="C248" s="76">
        <v>67</v>
      </c>
      <c r="D248" s="75">
        <v>338</v>
      </c>
      <c r="E248" s="106">
        <v>10332.837299825354</v>
      </c>
      <c r="F248" s="97">
        <v>187493.89587658618</v>
      </c>
      <c r="G248" s="107">
        <v>100886.33473039765</v>
      </c>
      <c r="H248" s="107">
        <v>-57719.339191680076</v>
      </c>
      <c r="I248" s="107">
        <v>0</v>
      </c>
      <c r="J248" s="107">
        <v>0</v>
      </c>
      <c r="K248" s="107">
        <v>0</v>
      </c>
      <c r="L248" s="107">
        <v>230660.89141530375</v>
      </c>
      <c r="M248" s="93">
        <v>22.323093330735244</v>
      </c>
      <c r="N248" s="91">
        <v>461368.00494272343</v>
      </c>
      <c r="O248" s="92">
        <v>44.650659983828589</v>
      </c>
      <c r="P248" s="97">
        <v>309332.74091170134</v>
      </c>
      <c r="Q248" s="93">
        <v>29.936863606371666</v>
      </c>
      <c r="R248" s="97">
        <v>-230707.11352741969</v>
      </c>
      <c r="S248" s="93">
        <v>-22.327566653093346</v>
      </c>
      <c r="T248" s="97">
        <v>78625.627384281659</v>
      </c>
      <c r="U248" s="96">
        <v>7.6092969532783208</v>
      </c>
    </row>
    <row r="249" spans="1:21" s="70" customFormat="1" x14ac:dyDescent="0.3">
      <c r="A249" s="79">
        <v>5821</v>
      </c>
      <c r="B249" s="74" t="s">
        <v>8</v>
      </c>
      <c r="C249" s="76">
        <v>72</v>
      </c>
      <c r="D249" s="75">
        <v>361</v>
      </c>
      <c r="E249" s="106">
        <v>7733.1442140244826</v>
      </c>
      <c r="F249" s="97">
        <v>141677.00349338079</v>
      </c>
      <c r="G249" s="107">
        <v>-43615.894441689772</v>
      </c>
      <c r="H249" s="107">
        <v>-55653.572568409611</v>
      </c>
      <c r="I249" s="107">
        <v>0</v>
      </c>
      <c r="J249" s="107">
        <v>0</v>
      </c>
      <c r="K249" s="107">
        <v>0</v>
      </c>
      <c r="L249" s="107">
        <v>42407.536483281408</v>
      </c>
      <c r="M249" s="93">
        <v>5.4838672743711419</v>
      </c>
      <c r="N249" s="91">
        <v>15087.380270735412</v>
      </c>
      <c r="O249" s="92">
        <v>1.9510020572710409</v>
      </c>
      <c r="P249" s="97">
        <v>3104.2265902371792</v>
      </c>
      <c r="Q249" s="93">
        <v>0.40141842752751117</v>
      </c>
      <c r="R249" s="97">
        <v>27320.156212545997</v>
      </c>
      <c r="S249" s="93">
        <v>3.5328652171001016</v>
      </c>
      <c r="T249" s="97">
        <v>30424.382802783177</v>
      </c>
      <c r="U249" s="96">
        <v>3.9342836446276128</v>
      </c>
    </row>
    <row r="250" spans="1:21" s="70" customFormat="1" x14ac:dyDescent="0.3">
      <c r="A250" s="79">
        <v>5822</v>
      </c>
      <c r="B250" s="74" t="s">
        <v>9</v>
      </c>
      <c r="C250" s="76">
        <v>75</v>
      </c>
      <c r="D250" s="75">
        <v>9301</v>
      </c>
      <c r="E250" s="106">
        <v>216842.19731945157</v>
      </c>
      <c r="F250" s="97">
        <v>4677185.1232295204</v>
      </c>
      <c r="G250" s="107">
        <v>-3984018.3089811765</v>
      </c>
      <c r="H250" s="107">
        <v>-1386324.5057973573</v>
      </c>
      <c r="I250" s="107">
        <v>0</v>
      </c>
      <c r="J250" s="107">
        <v>0</v>
      </c>
      <c r="K250" s="107">
        <v>0</v>
      </c>
      <c r="L250" s="107">
        <v>-693157.69154901337</v>
      </c>
      <c r="M250" s="93">
        <v>-3.1965996476592355</v>
      </c>
      <c r="N250" s="91">
        <v>-1344183.6930465738</v>
      </c>
      <c r="O250" s="92">
        <v>-6.1989027489254065</v>
      </c>
      <c r="P250" s="97">
        <v>1098860.5510411297</v>
      </c>
      <c r="Q250" s="93">
        <v>5.0675586422982519</v>
      </c>
      <c r="R250" s="97">
        <v>651026.00149756041</v>
      </c>
      <c r="S250" s="93">
        <v>3.0023031012661709</v>
      </c>
      <c r="T250" s="97">
        <v>1749886.5525386902</v>
      </c>
      <c r="U250" s="96">
        <v>8.0698617435644238</v>
      </c>
    </row>
    <row r="251" spans="1:21" s="70" customFormat="1" x14ac:dyDescent="0.3">
      <c r="A251" s="79">
        <v>5827</v>
      </c>
      <c r="B251" s="74" t="s">
        <v>10</v>
      </c>
      <c r="C251" s="76">
        <v>80</v>
      </c>
      <c r="D251" s="75">
        <v>260</v>
      </c>
      <c r="E251" s="106">
        <v>5971.2958142088864</v>
      </c>
      <c r="F251" s="97">
        <v>131104.68413775327</v>
      </c>
      <c r="G251" s="107">
        <v>-40233.053249281118</v>
      </c>
      <c r="H251" s="107">
        <v>-50144.400956296784</v>
      </c>
      <c r="I251" s="107">
        <v>0</v>
      </c>
      <c r="J251" s="107">
        <v>0</v>
      </c>
      <c r="K251" s="107">
        <v>0</v>
      </c>
      <c r="L251" s="107">
        <v>40727.229932175367</v>
      </c>
      <c r="M251" s="93">
        <v>6.8205011440337024</v>
      </c>
      <c r="N251" s="91">
        <v>30855.302560468728</v>
      </c>
      <c r="O251" s="92">
        <v>5.1672708103067952</v>
      </c>
      <c r="P251" s="97">
        <v>18689.724863289041</v>
      </c>
      <c r="Q251" s="93">
        <v>3.1299278154695087</v>
      </c>
      <c r="R251" s="97">
        <v>9871.927371706639</v>
      </c>
      <c r="S251" s="93">
        <v>1.6532303337269068</v>
      </c>
      <c r="T251" s="97">
        <v>28561.652234995679</v>
      </c>
      <c r="U251" s="96">
        <v>4.7831581491964155</v>
      </c>
    </row>
    <row r="252" spans="1:21" s="70" customFormat="1" x14ac:dyDescent="0.3">
      <c r="A252" s="79">
        <v>5828</v>
      </c>
      <c r="B252" s="74" t="s">
        <v>378</v>
      </c>
      <c r="C252" s="76">
        <v>84</v>
      </c>
      <c r="D252" s="75">
        <v>131</v>
      </c>
      <c r="E252" s="106">
        <v>2340.9999970847116</v>
      </c>
      <c r="F252" s="97">
        <v>42196.714145435268</v>
      </c>
      <c r="G252" s="107">
        <v>-60260.486310274631</v>
      </c>
      <c r="H252" s="107">
        <v>-46794.7039863994</v>
      </c>
      <c r="I252" s="107">
        <v>0</v>
      </c>
      <c r="J252" s="107">
        <v>0</v>
      </c>
      <c r="K252" s="107">
        <v>0</v>
      </c>
      <c r="L252" s="107">
        <v>-64858.476151238763</v>
      </c>
      <c r="M252" s="93">
        <v>-27.705457595902676</v>
      </c>
      <c r="N252" s="91">
        <v>-62020.417196923139</v>
      </c>
      <c r="O252" s="92">
        <v>-26.4931299761462</v>
      </c>
      <c r="P252" s="97">
        <v>968.98024488421652</v>
      </c>
      <c r="Q252" s="93">
        <v>0.41391723455399598</v>
      </c>
      <c r="R252" s="97">
        <v>-2838.0589543156239</v>
      </c>
      <c r="S252" s="93">
        <v>-1.2123276197564752</v>
      </c>
      <c r="T252" s="97">
        <v>-1869.0787094314073</v>
      </c>
      <c r="U252" s="96">
        <v>-0.7984103852024792</v>
      </c>
    </row>
    <row r="253" spans="1:21" s="70" customFormat="1" x14ac:dyDescent="0.3">
      <c r="A253" s="79">
        <v>5830</v>
      </c>
      <c r="B253" s="74" t="s">
        <v>11</v>
      </c>
      <c r="C253" s="76">
        <v>79</v>
      </c>
      <c r="D253" s="75">
        <v>424</v>
      </c>
      <c r="E253" s="106">
        <v>9685.8434011010704</v>
      </c>
      <c r="F253" s="97">
        <v>181888.18459144814</v>
      </c>
      <c r="G253" s="107">
        <v>-62535.287091490114</v>
      </c>
      <c r="H253" s="107">
        <v>-100743.40064277548</v>
      </c>
      <c r="I253" s="107">
        <v>0</v>
      </c>
      <c r="J253" s="107">
        <v>0</v>
      </c>
      <c r="K253" s="107">
        <v>0</v>
      </c>
      <c r="L253" s="107">
        <v>18609.496857182545</v>
      </c>
      <c r="M253" s="93">
        <v>1.9213088717774487</v>
      </c>
      <c r="N253" s="91">
        <v>-18644.258699236598</v>
      </c>
      <c r="O253" s="92">
        <v>-1.9248978046782328</v>
      </c>
      <c r="P253" s="97">
        <v>4072.1213130155588</v>
      </c>
      <c r="Q253" s="93">
        <v>0.42041989988736006</v>
      </c>
      <c r="R253" s="97">
        <v>37253.755556419143</v>
      </c>
      <c r="S253" s="93">
        <v>3.8462066764556817</v>
      </c>
      <c r="T253" s="97">
        <v>41325.876869434702</v>
      </c>
      <c r="U253" s="96">
        <v>4.2666265763430413</v>
      </c>
    </row>
    <row r="254" spans="1:21" s="70" customFormat="1" x14ac:dyDescent="0.3">
      <c r="A254" s="79">
        <v>5831</v>
      </c>
      <c r="B254" s="74" t="s">
        <v>331</v>
      </c>
      <c r="C254" s="76">
        <v>73</v>
      </c>
      <c r="D254" s="75">
        <v>2974</v>
      </c>
      <c r="E254" s="106">
        <v>71921.945753439999</v>
      </c>
      <c r="F254" s="97">
        <v>1308598.8781304895</v>
      </c>
      <c r="G254" s="107">
        <v>-485401.0559996746</v>
      </c>
      <c r="H254" s="107">
        <v>-803739.0382829993</v>
      </c>
      <c r="I254" s="107">
        <v>0</v>
      </c>
      <c r="J254" s="107">
        <v>0</v>
      </c>
      <c r="K254" s="107">
        <v>0</v>
      </c>
      <c r="L254" s="107">
        <v>19458.78384781559</v>
      </c>
      <c r="M254" s="93">
        <v>0.27055419099093109</v>
      </c>
      <c r="N254" s="91">
        <v>-105961.04642268061</v>
      </c>
      <c r="O254" s="92">
        <v>-1.4732783618776406</v>
      </c>
      <c r="P254" s="97">
        <v>235114.48333221264</v>
      </c>
      <c r="Q254" s="93">
        <v>3.2690228395408392</v>
      </c>
      <c r="R254" s="97">
        <v>125419.8302704962</v>
      </c>
      <c r="S254" s="93">
        <v>1.7438325528685716</v>
      </c>
      <c r="T254" s="97">
        <v>360534.31360270886</v>
      </c>
      <c r="U254" s="96">
        <v>5.0128553924094117</v>
      </c>
    </row>
    <row r="255" spans="1:21" s="70" customFormat="1" x14ac:dyDescent="0.3">
      <c r="A255" s="79">
        <v>5841</v>
      </c>
      <c r="B255" s="74" t="s">
        <v>12</v>
      </c>
      <c r="C255" s="76">
        <v>83</v>
      </c>
      <c r="D255" s="75">
        <v>3477</v>
      </c>
      <c r="E255" s="106">
        <v>103661.81071239992</v>
      </c>
      <c r="F255" s="97">
        <v>2224380.8945130697</v>
      </c>
      <c r="G255" s="107">
        <v>-134913.71222854359</v>
      </c>
      <c r="H255" s="107">
        <v>-1959803.8441264636</v>
      </c>
      <c r="I255" s="107">
        <v>0</v>
      </c>
      <c r="J255" s="107">
        <v>0</v>
      </c>
      <c r="K255" s="107">
        <v>0</v>
      </c>
      <c r="L255" s="107">
        <v>129663.33815806243</v>
      </c>
      <c r="M255" s="93">
        <v>1.2508303421189635</v>
      </c>
      <c r="N255" s="91">
        <v>-170610.41584237921</v>
      </c>
      <c r="O255" s="92">
        <v>-1.6458367326393901</v>
      </c>
      <c r="P255" s="97">
        <v>232030.53087080596</v>
      </c>
      <c r="Q255" s="93">
        <v>2.238341480591663</v>
      </c>
      <c r="R255" s="97">
        <v>300273.75400044164</v>
      </c>
      <c r="S255" s="93">
        <v>2.8966670747583536</v>
      </c>
      <c r="T255" s="97">
        <v>532304.2848712476</v>
      </c>
      <c r="U255" s="96">
        <v>5.1350085553500167</v>
      </c>
    </row>
    <row r="256" spans="1:21" s="70" customFormat="1" x14ac:dyDescent="0.3">
      <c r="A256" s="79">
        <v>5842</v>
      </c>
      <c r="B256" s="74" t="s">
        <v>13</v>
      </c>
      <c r="C256" s="76">
        <v>81</v>
      </c>
      <c r="D256" s="75">
        <v>546</v>
      </c>
      <c r="E256" s="106">
        <v>13440.646993060442</v>
      </c>
      <c r="F256" s="97">
        <v>319126.99645711208</v>
      </c>
      <c r="G256" s="107">
        <v>-48865.193831298617</v>
      </c>
      <c r="H256" s="107">
        <v>-202096.02572616027</v>
      </c>
      <c r="I256" s="107">
        <v>0</v>
      </c>
      <c r="J256" s="107">
        <v>0</v>
      </c>
      <c r="K256" s="107">
        <v>0</v>
      </c>
      <c r="L256" s="107">
        <v>68165.776899653196</v>
      </c>
      <c r="M256" s="93">
        <v>5.0716142559839534</v>
      </c>
      <c r="N256" s="91">
        <v>16646.678432537999</v>
      </c>
      <c r="O256" s="92">
        <v>1.238532523109406</v>
      </c>
      <c r="P256" s="97">
        <v>6378.9635621040725</v>
      </c>
      <c r="Q256" s="93">
        <v>0.4746024179786586</v>
      </c>
      <c r="R256" s="97">
        <v>51519.098467115196</v>
      </c>
      <c r="S256" s="93">
        <v>3.8330817328745477</v>
      </c>
      <c r="T256" s="97">
        <v>57898.062029219269</v>
      </c>
      <c r="U256" s="96">
        <v>4.3076841508532064</v>
      </c>
    </row>
    <row r="257" spans="1:21" s="70" customFormat="1" x14ac:dyDescent="0.3">
      <c r="A257" s="79">
        <v>5843</v>
      </c>
      <c r="B257" s="74" t="s">
        <v>14</v>
      </c>
      <c r="C257" s="76">
        <v>69</v>
      </c>
      <c r="D257" s="75">
        <v>892</v>
      </c>
      <c r="E257" s="106">
        <v>85416.891798842276</v>
      </c>
      <c r="F257" s="97">
        <v>3353318.3135647336</v>
      </c>
      <c r="G257" s="107">
        <v>1706194.7338229981</v>
      </c>
      <c r="H257" s="107">
        <v>-950734.27868857107</v>
      </c>
      <c r="I257" s="107">
        <v>0</v>
      </c>
      <c r="J257" s="107">
        <v>-265018.6377512585</v>
      </c>
      <c r="K257" s="107">
        <v>0</v>
      </c>
      <c r="L257" s="107">
        <v>3843760.1309479028</v>
      </c>
      <c r="M257" s="93">
        <v>45.000000000000007</v>
      </c>
      <c r="N257" s="91">
        <v>3643890.4130624989</v>
      </c>
      <c r="O257" s="92">
        <v>42.660068006734562</v>
      </c>
      <c r="P257" s="97">
        <v>192961.17921321501</v>
      </c>
      <c r="Q257" s="93">
        <v>2.2590517536934116</v>
      </c>
      <c r="R257" s="97">
        <v>199869.71788540389</v>
      </c>
      <c r="S257" s="93">
        <v>2.3399319932654454</v>
      </c>
      <c r="T257" s="97">
        <v>392830.89709861891</v>
      </c>
      <c r="U257" s="96">
        <v>4.598983746958857</v>
      </c>
    </row>
    <row r="258" spans="1:21" s="70" customFormat="1" x14ac:dyDescent="0.3">
      <c r="A258" s="79">
        <v>5851</v>
      </c>
      <c r="B258" s="74" t="s">
        <v>15</v>
      </c>
      <c r="C258" s="76">
        <v>62</v>
      </c>
      <c r="D258" s="75">
        <v>432</v>
      </c>
      <c r="E258" s="106">
        <v>23805.920789364547</v>
      </c>
      <c r="F258" s="97">
        <v>896959.90571016504</v>
      </c>
      <c r="G258" s="107">
        <v>452919.3639132494</v>
      </c>
      <c r="H258" s="107">
        <v>-9925.5470415590389</v>
      </c>
      <c r="I258" s="107">
        <v>0</v>
      </c>
      <c r="J258" s="107">
        <v>-268687.2870604507</v>
      </c>
      <c r="K258" s="107">
        <v>0</v>
      </c>
      <c r="L258" s="107">
        <v>1071266.4355214045</v>
      </c>
      <c r="M258" s="93">
        <v>44.999999999999993</v>
      </c>
      <c r="N258" s="91">
        <v>1210528.3156891495</v>
      </c>
      <c r="O258" s="92">
        <v>50.849884211576523</v>
      </c>
      <c r="P258" s="97">
        <v>191871.92378667093</v>
      </c>
      <c r="Q258" s="93">
        <v>8.0598404692832126</v>
      </c>
      <c r="R258" s="97">
        <v>-139261.88016774505</v>
      </c>
      <c r="S258" s="93">
        <v>-5.8498842115765264</v>
      </c>
      <c r="T258" s="97">
        <v>52610.043618925876</v>
      </c>
      <c r="U258" s="96">
        <v>2.2099562577066862</v>
      </c>
    </row>
    <row r="259" spans="1:21" s="70" customFormat="1" x14ac:dyDescent="0.3">
      <c r="A259" s="79">
        <v>5852</v>
      </c>
      <c r="B259" s="74" t="s">
        <v>16</v>
      </c>
      <c r="C259" s="76">
        <v>65.5</v>
      </c>
      <c r="D259" s="75">
        <v>485</v>
      </c>
      <c r="E259" s="106">
        <v>29734.844664940239</v>
      </c>
      <c r="F259" s="97">
        <v>630759.32654989511</v>
      </c>
      <c r="G259" s="107">
        <v>572447.78393850115</v>
      </c>
      <c r="H259" s="107">
        <v>-32588.521455415274</v>
      </c>
      <c r="I259" s="107">
        <v>0</v>
      </c>
      <c r="J259" s="107">
        <v>0</v>
      </c>
      <c r="K259" s="107">
        <v>0</v>
      </c>
      <c r="L259" s="107">
        <v>1170618.5890329808</v>
      </c>
      <c r="M259" s="93">
        <v>39.368579261933519</v>
      </c>
      <c r="N259" s="91">
        <v>999301.53426000231</v>
      </c>
      <c r="O259" s="92">
        <v>33.607087762535336</v>
      </c>
      <c r="P259" s="97">
        <v>12277.754446414096</v>
      </c>
      <c r="Q259" s="93">
        <v>0.41290797328060536</v>
      </c>
      <c r="R259" s="97">
        <v>171317.05477297853</v>
      </c>
      <c r="S259" s="93">
        <v>5.7614914993981809</v>
      </c>
      <c r="T259" s="97">
        <v>183594.80921939263</v>
      </c>
      <c r="U259" s="96">
        <v>6.1743994726787861</v>
      </c>
    </row>
    <row r="260" spans="1:21" s="70" customFormat="1" x14ac:dyDescent="0.3">
      <c r="A260" s="79">
        <v>5853</v>
      </c>
      <c r="B260" s="74" t="s">
        <v>17</v>
      </c>
      <c r="C260" s="76">
        <v>71</v>
      </c>
      <c r="D260" s="75">
        <v>766</v>
      </c>
      <c r="E260" s="106">
        <v>39722.473082054021</v>
      </c>
      <c r="F260" s="97">
        <v>912142.65393639868</v>
      </c>
      <c r="G260" s="107">
        <v>750173.33021674515</v>
      </c>
      <c r="H260" s="107">
        <v>-34034.165929496034</v>
      </c>
      <c r="I260" s="107">
        <v>0</v>
      </c>
      <c r="J260" s="107">
        <v>0</v>
      </c>
      <c r="K260" s="107">
        <v>0</v>
      </c>
      <c r="L260" s="107">
        <v>1628281.8182236478</v>
      </c>
      <c r="M260" s="93">
        <v>40.991451233666503</v>
      </c>
      <c r="N260" s="91">
        <v>1458875.2863445058</v>
      </c>
      <c r="O260" s="92">
        <v>36.726698343553096</v>
      </c>
      <c r="P260" s="97">
        <v>58273.271174164518</v>
      </c>
      <c r="Q260" s="93">
        <v>1.4670101494886896</v>
      </c>
      <c r="R260" s="97">
        <v>169406.53187914193</v>
      </c>
      <c r="S260" s="93">
        <v>4.2647528901134075</v>
      </c>
      <c r="T260" s="97">
        <v>227679.80305330644</v>
      </c>
      <c r="U260" s="96">
        <v>5.7317630396020975</v>
      </c>
    </row>
    <row r="261" spans="1:21" s="70" customFormat="1" x14ac:dyDescent="0.3">
      <c r="A261" s="79">
        <v>5854</v>
      </c>
      <c r="B261" s="74" t="s">
        <v>18</v>
      </c>
      <c r="C261" s="76">
        <v>80</v>
      </c>
      <c r="D261" s="75">
        <v>359</v>
      </c>
      <c r="E261" s="106">
        <v>10021.831898201137</v>
      </c>
      <c r="F261" s="97">
        <v>185725.08212088895</v>
      </c>
      <c r="G261" s="107">
        <v>27646.196243936196</v>
      </c>
      <c r="H261" s="107">
        <v>-32643.749020174757</v>
      </c>
      <c r="I261" s="107">
        <v>0</v>
      </c>
      <c r="J261" s="107">
        <v>0</v>
      </c>
      <c r="K261" s="107">
        <v>0</v>
      </c>
      <c r="L261" s="107">
        <v>180727.52934465039</v>
      </c>
      <c r="M261" s="93">
        <v>18.033382637069575</v>
      </c>
      <c r="N261" s="91">
        <v>176924.66442614229</v>
      </c>
      <c r="O261" s="92">
        <v>17.653924574198783</v>
      </c>
      <c r="P261" s="97">
        <v>44476.474810575673</v>
      </c>
      <c r="Q261" s="93">
        <v>4.4379585750743784</v>
      </c>
      <c r="R261" s="97">
        <v>3802.8649185081013</v>
      </c>
      <c r="S261" s="93">
        <v>0.37945806287079054</v>
      </c>
      <c r="T261" s="97">
        <v>48279.339729083775</v>
      </c>
      <c r="U261" s="96">
        <v>4.8174166379451693</v>
      </c>
    </row>
    <row r="262" spans="1:21" s="70" customFormat="1" x14ac:dyDescent="0.3">
      <c r="A262" s="79">
        <v>5855</v>
      </c>
      <c r="B262" s="74" t="s">
        <v>19</v>
      </c>
      <c r="C262" s="76">
        <v>49</v>
      </c>
      <c r="D262" s="75">
        <v>633</v>
      </c>
      <c r="E262" s="106">
        <v>78215.533910199621</v>
      </c>
      <c r="F262" s="97">
        <v>2714655.6967149675</v>
      </c>
      <c r="G262" s="107">
        <v>1584999.2893921079</v>
      </c>
      <c r="H262" s="107">
        <v>0</v>
      </c>
      <c r="I262" s="107">
        <v>0</v>
      </c>
      <c r="J262" s="107">
        <v>-779955.96014809248</v>
      </c>
      <c r="K262" s="107">
        <v>0</v>
      </c>
      <c r="L262" s="107">
        <v>3519699.0259589832</v>
      </c>
      <c r="M262" s="93">
        <v>45</v>
      </c>
      <c r="N262" s="91">
        <v>3572449.7693877551</v>
      </c>
      <c r="O262" s="92">
        <v>45.674427965796873</v>
      </c>
      <c r="P262" s="97">
        <v>57439.698400218345</v>
      </c>
      <c r="Q262" s="93">
        <v>0.73437711831214614</v>
      </c>
      <c r="R262" s="97">
        <v>-52750.74342877185</v>
      </c>
      <c r="S262" s="93">
        <v>-0.67442796579686759</v>
      </c>
      <c r="T262" s="97">
        <v>4688.9549714464956</v>
      </c>
      <c r="U262" s="96">
        <v>5.9949152515278513E-2</v>
      </c>
    </row>
    <row r="263" spans="1:21" s="70" customFormat="1" x14ac:dyDescent="0.3">
      <c r="A263" s="79">
        <v>5856</v>
      </c>
      <c r="B263" s="74" t="s">
        <v>20</v>
      </c>
      <c r="C263" s="76">
        <v>68</v>
      </c>
      <c r="D263" s="75">
        <v>695</v>
      </c>
      <c r="E263" s="106">
        <v>31854.55948874453</v>
      </c>
      <c r="F263" s="97">
        <v>585454.55384289485</v>
      </c>
      <c r="G263" s="107">
        <v>591636.63955171802</v>
      </c>
      <c r="H263" s="107">
        <v>0</v>
      </c>
      <c r="I263" s="107">
        <v>0</v>
      </c>
      <c r="J263" s="107">
        <v>0</v>
      </c>
      <c r="K263" s="107">
        <v>0</v>
      </c>
      <c r="L263" s="107">
        <v>1177091.193394613</v>
      </c>
      <c r="M263" s="93">
        <v>36.952047439567501</v>
      </c>
      <c r="N263" s="91">
        <v>1071363.4788388335</v>
      </c>
      <c r="O263" s="92">
        <v>33.632971104729556</v>
      </c>
      <c r="P263" s="97">
        <v>560.51014998721917</v>
      </c>
      <c r="Q263" s="93">
        <v>1.7595915906018712E-2</v>
      </c>
      <c r="R263" s="97">
        <v>105727.71455577947</v>
      </c>
      <c r="S263" s="93">
        <v>3.3190763348379448</v>
      </c>
      <c r="T263" s="97">
        <v>106288.2247057667</v>
      </c>
      <c r="U263" s="96">
        <v>3.3366722507439639</v>
      </c>
    </row>
    <row r="264" spans="1:21" s="70" customFormat="1" x14ac:dyDescent="0.3">
      <c r="A264" s="79">
        <v>5857</v>
      </c>
      <c r="B264" s="74" t="s">
        <v>21</v>
      </c>
      <c r="C264" s="76">
        <v>66</v>
      </c>
      <c r="D264" s="75">
        <v>1230</v>
      </c>
      <c r="E264" s="106">
        <v>61882.713262476522</v>
      </c>
      <c r="F264" s="97">
        <v>1607768.5602552879</v>
      </c>
      <c r="G264" s="107">
        <v>1113137.6300601047</v>
      </c>
      <c r="H264" s="107">
        <v>0</v>
      </c>
      <c r="I264" s="107">
        <v>0</v>
      </c>
      <c r="J264" s="107">
        <v>0</v>
      </c>
      <c r="K264" s="107">
        <v>0</v>
      </c>
      <c r="L264" s="107">
        <v>2720906.1903153928</v>
      </c>
      <c r="M264" s="93">
        <v>43.96876036728748</v>
      </c>
      <c r="N264" s="91">
        <v>2461373.3483185717</v>
      </c>
      <c r="O264" s="92">
        <v>39.774813005994375</v>
      </c>
      <c r="P264" s="97">
        <v>43410.334676549384</v>
      </c>
      <c r="Q264" s="93">
        <v>0.70149371913322145</v>
      </c>
      <c r="R264" s="97">
        <v>259532.84199682111</v>
      </c>
      <c r="S264" s="93">
        <v>4.1939473612931026</v>
      </c>
      <c r="T264" s="97">
        <v>302943.17667337047</v>
      </c>
      <c r="U264" s="96">
        <v>4.8954410804263242</v>
      </c>
    </row>
    <row r="265" spans="1:21" s="70" customFormat="1" x14ac:dyDescent="0.3">
      <c r="A265" s="79">
        <v>5858</v>
      </c>
      <c r="B265" s="74" t="s">
        <v>22</v>
      </c>
      <c r="C265" s="76">
        <v>60</v>
      </c>
      <c r="D265" s="75">
        <v>625</v>
      </c>
      <c r="E265" s="106">
        <v>34879.040190541346</v>
      </c>
      <c r="F265" s="97">
        <v>661055.23728533625</v>
      </c>
      <c r="G265" s="107">
        <v>664569.56738339015</v>
      </c>
      <c r="H265" s="107">
        <v>0</v>
      </c>
      <c r="I265" s="107">
        <v>0</v>
      </c>
      <c r="J265" s="107">
        <v>0</v>
      </c>
      <c r="K265" s="107">
        <v>0</v>
      </c>
      <c r="L265" s="107">
        <v>1325624.8046687264</v>
      </c>
      <c r="M265" s="93">
        <v>38.006344137537802</v>
      </c>
      <c r="N265" s="91">
        <v>1131342.2170649723</v>
      </c>
      <c r="O265" s="92">
        <v>32.436162545888365</v>
      </c>
      <c r="P265" s="97">
        <v>9975.7052341856725</v>
      </c>
      <c r="Q265" s="93">
        <v>0.28600859369091608</v>
      </c>
      <c r="R265" s="97">
        <v>194282.58760375413</v>
      </c>
      <c r="S265" s="93">
        <v>5.5701815916494333</v>
      </c>
      <c r="T265" s="97">
        <v>204258.29283793981</v>
      </c>
      <c r="U265" s="96">
        <v>5.8561901853403491</v>
      </c>
    </row>
    <row r="266" spans="1:21" s="70" customFormat="1" x14ac:dyDescent="0.3">
      <c r="A266" s="79">
        <v>5859</v>
      </c>
      <c r="B266" s="74" t="s">
        <v>23</v>
      </c>
      <c r="C266" s="76">
        <v>64</v>
      </c>
      <c r="D266" s="75">
        <v>2660</v>
      </c>
      <c r="E266" s="106">
        <v>129453.65081366536</v>
      </c>
      <c r="F266" s="97">
        <v>2582145.9643368763</v>
      </c>
      <c r="G266" s="107">
        <v>2056372.5724188418</v>
      </c>
      <c r="H266" s="107">
        <v>0</v>
      </c>
      <c r="I266" s="107">
        <v>0</v>
      </c>
      <c r="J266" s="107">
        <v>0</v>
      </c>
      <c r="K266" s="107">
        <v>0</v>
      </c>
      <c r="L266" s="107">
        <v>4638518.5367557183</v>
      </c>
      <c r="M266" s="93">
        <v>35.831500367898997</v>
      </c>
      <c r="N266" s="91">
        <v>4110522.8909093412</v>
      </c>
      <c r="O266" s="92">
        <v>31.752854130209105</v>
      </c>
      <c r="P266" s="97">
        <v>62510.727925418192</v>
      </c>
      <c r="Q266" s="93">
        <v>0.48288115114957769</v>
      </c>
      <c r="R266" s="97">
        <v>527995.64584637713</v>
      </c>
      <c r="S266" s="93">
        <v>4.0786462376898909</v>
      </c>
      <c r="T266" s="97">
        <v>590506.3737717953</v>
      </c>
      <c r="U266" s="96">
        <v>4.561527388839469</v>
      </c>
    </row>
    <row r="267" spans="1:21" s="70" customFormat="1" x14ac:dyDescent="0.3">
      <c r="A267" s="79">
        <v>5860</v>
      </c>
      <c r="B267" s="74" t="s">
        <v>24</v>
      </c>
      <c r="C267" s="76">
        <v>60</v>
      </c>
      <c r="D267" s="75">
        <v>1453</v>
      </c>
      <c r="E267" s="106">
        <v>92671.089951334492</v>
      </c>
      <c r="F267" s="97">
        <v>2176418.557809914</v>
      </c>
      <c r="G267" s="107">
        <v>1690805.915500202</v>
      </c>
      <c r="H267" s="107">
        <v>0</v>
      </c>
      <c r="I267" s="107">
        <v>0</v>
      </c>
      <c r="J267" s="107">
        <v>0</v>
      </c>
      <c r="K267" s="107">
        <v>0</v>
      </c>
      <c r="L267" s="107">
        <v>3867224.4733101157</v>
      </c>
      <c r="M267" s="93">
        <v>41.730646260241016</v>
      </c>
      <c r="N267" s="91">
        <v>3323952.3158792011</v>
      </c>
      <c r="O267" s="92">
        <v>35.868276909495172</v>
      </c>
      <c r="P267" s="97">
        <v>4721.2852276226949</v>
      </c>
      <c r="Q267" s="93">
        <v>5.0946689308413673E-2</v>
      </c>
      <c r="R267" s="97">
        <v>543272.1574309147</v>
      </c>
      <c r="S267" s="93">
        <v>5.8623693507458459</v>
      </c>
      <c r="T267" s="97">
        <v>547993.44265853742</v>
      </c>
      <c r="U267" s="96">
        <v>5.9133160400542604</v>
      </c>
    </row>
    <row r="268" spans="1:21" s="70" customFormat="1" x14ac:dyDescent="0.3">
      <c r="A268" s="79">
        <v>5861</v>
      </c>
      <c r="B268" s="74" t="s">
        <v>25</v>
      </c>
      <c r="C268" s="76">
        <v>59.5</v>
      </c>
      <c r="D268" s="75">
        <v>6142</v>
      </c>
      <c r="E268" s="106">
        <v>517577.94605042017</v>
      </c>
      <c r="F268" s="97">
        <v>14055264.044014759</v>
      </c>
      <c r="G268" s="107">
        <v>8529838.792603571</v>
      </c>
      <c r="H268" s="107">
        <v>0</v>
      </c>
      <c r="I268" s="107">
        <v>0</v>
      </c>
      <c r="J268" s="107">
        <v>0</v>
      </c>
      <c r="K268" s="107">
        <v>0</v>
      </c>
      <c r="L268" s="107">
        <v>22585102.83661833</v>
      </c>
      <c r="M268" s="93">
        <v>43.636138303346854</v>
      </c>
      <c r="N268" s="91">
        <v>37252662.307069898</v>
      </c>
      <c r="O268" s="92">
        <v>71.974979983866831</v>
      </c>
      <c r="P268" s="97">
        <v>18874022.599999998</v>
      </c>
      <c r="Q268" s="93">
        <v>36.466048725656819</v>
      </c>
      <c r="R268" s="97">
        <v>-14667559.470451567</v>
      </c>
      <c r="S268" s="93">
        <v>-28.338841680519977</v>
      </c>
      <c r="T268" s="97">
        <v>4206463.1295484304</v>
      </c>
      <c r="U268" s="96">
        <v>8.1272070451368403</v>
      </c>
    </row>
    <row r="269" spans="1:21" s="70" customFormat="1" x14ac:dyDescent="0.3">
      <c r="A269" s="79">
        <v>5862</v>
      </c>
      <c r="B269" s="74" t="s">
        <v>26</v>
      </c>
      <c r="C269" s="76">
        <v>84</v>
      </c>
      <c r="D269" s="75">
        <v>236</v>
      </c>
      <c r="E269" s="106">
        <v>8312.4336621671191</v>
      </c>
      <c r="F269" s="97">
        <v>159030.77480795683</v>
      </c>
      <c r="G269" s="107">
        <v>93914.50066714143</v>
      </c>
      <c r="H269" s="107">
        <v>0</v>
      </c>
      <c r="I269" s="107">
        <v>0</v>
      </c>
      <c r="J269" s="107">
        <v>0</v>
      </c>
      <c r="K269" s="107">
        <v>0</v>
      </c>
      <c r="L269" s="107">
        <v>252945.27547509826</v>
      </c>
      <c r="M269" s="93">
        <v>30.429749668420616</v>
      </c>
      <c r="N269" s="91">
        <v>218936.16355413658</v>
      </c>
      <c r="O269" s="92">
        <v>26.338395282550518</v>
      </c>
      <c r="P269" s="97">
        <v>-925.01428870459017</v>
      </c>
      <c r="Q269" s="93">
        <v>-0.11128080250608959</v>
      </c>
      <c r="R269" s="97">
        <v>34009.111920961674</v>
      </c>
      <c r="S269" s="93">
        <v>4.0913543858700967</v>
      </c>
      <c r="T269" s="97">
        <v>33084.097632257086</v>
      </c>
      <c r="U269" s="96">
        <v>3.9800735833640077</v>
      </c>
    </row>
    <row r="270" spans="1:21" s="70" customFormat="1" x14ac:dyDescent="0.3">
      <c r="A270" s="79">
        <v>5863</v>
      </c>
      <c r="B270" s="74" t="s">
        <v>27</v>
      </c>
      <c r="C270" s="76">
        <v>70</v>
      </c>
      <c r="D270" s="75">
        <v>352</v>
      </c>
      <c r="E270" s="106">
        <v>24747.25703113935</v>
      </c>
      <c r="F270" s="97">
        <v>596615.92064639472</v>
      </c>
      <c r="G270" s="107">
        <v>482793.10375431704</v>
      </c>
      <c r="H270" s="107">
        <v>0</v>
      </c>
      <c r="I270" s="107">
        <v>0</v>
      </c>
      <c r="J270" s="107">
        <v>0</v>
      </c>
      <c r="K270" s="107">
        <v>0</v>
      </c>
      <c r="L270" s="107">
        <v>1079409.0244007118</v>
      </c>
      <c r="M270" s="93">
        <v>43.617319812151173</v>
      </c>
      <c r="N270" s="91">
        <v>904592.37743274611</v>
      </c>
      <c r="O270" s="92">
        <v>36.553238053595273</v>
      </c>
      <c r="P270" s="97">
        <v>-15322.022179754626</v>
      </c>
      <c r="Q270" s="93">
        <v>-0.61914022069092345</v>
      </c>
      <c r="R270" s="97">
        <v>174816.64696796564</v>
      </c>
      <c r="S270" s="93">
        <v>7.064081758555897</v>
      </c>
      <c r="T270" s="97">
        <v>159494.62478821102</v>
      </c>
      <c r="U270" s="96">
        <v>6.444941537864973</v>
      </c>
    </row>
    <row r="271" spans="1:21" s="70" customFormat="1" x14ac:dyDescent="0.3">
      <c r="A271" s="79">
        <v>5871</v>
      </c>
      <c r="B271" s="74" t="s">
        <v>28</v>
      </c>
      <c r="C271" s="76">
        <v>77.489999999999995</v>
      </c>
      <c r="D271" s="75">
        <v>1439</v>
      </c>
      <c r="E271" s="106">
        <v>47399.567303164484</v>
      </c>
      <c r="F271" s="97">
        <v>1043581.557271637</v>
      </c>
      <c r="G271" s="107">
        <v>375440.87821836362</v>
      </c>
      <c r="H271" s="107">
        <v>-251467.61926274118</v>
      </c>
      <c r="I271" s="107">
        <v>0</v>
      </c>
      <c r="J271" s="107">
        <v>0</v>
      </c>
      <c r="K271" s="107">
        <v>0</v>
      </c>
      <c r="L271" s="107">
        <v>1167554.8162272593</v>
      </c>
      <c r="M271" s="93">
        <v>24.632183006221478</v>
      </c>
      <c r="N271" s="91">
        <v>1081507.3282549051</v>
      </c>
      <c r="O271" s="92">
        <v>22.816818586922029</v>
      </c>
      <c r="P271" s="97">
        <v>110997.80967778493</v>
      </c>
      <c r="Q271" s="93">
        <v>2.3417473195029461</v>
      </c>
      <c r="R271" s="97">
        <v>86047.487972354284</v>
      </c>
      <c r="S271" s="93">
        <v>1.8153644192994478</v>
      </c>
      <c r="T271" s="97">
        <v>197045.2976501392</v>
      </c>
      <c r="U271" s="96">
        <v>4.1571117388023939</v>
      </c>
    </row>
    <row r="272" spans="1:21" s="70" customFormat="1" x14ac:dyDescent="0.3">
      <c r="A272" s="79">
        <v>5872</v>
      </c>
      <c r="B272" s="74" t="s">
        <v>177</v>
      </c>
      <c r="C272" s="76">
        <v>69.7</v>
      </c>
      <c r="D272" s="75">
        <v>4608</v>
      </c>
      <c r="E272" s="106">
        <v>205252.40288712972</v>
      </c>
      <c r="F272" s="97">
        <v>5063136.9559846995</v>
      </c>
      <c r="G272" s="107">
        <v>2757997.0825928347</v>
      </c>
      <c r="H272" s="107">
        <v>-1957898.9941634322</v>
      </c>
      <c r="I272" s="107">
        <v>0</v>
      </c>
      <c r="J272" s="107">
        <v>0</v>
      </c>
      <c r="K272" s="107">
        <v>0</v>
      </c>
      <c r="L272" s="107">
        <v>5863235.0444141021</v>
      </c>
      <c r="M272" s="93">
        <v>28.565975169793028</v>
      </c>
      <c r="N272" s="91">
        <v>10672145.936142415</v>
      </c>
      <c r="O272" s="92">
        <v>51.995230194752608</v>
      </c>
      <c r="P272" s="97">
        <v>7685929.663052774</v>
      </c>
      <c r="Q272" s="93">
        <v>37.446234757501678</v>
      </c>
      <c r="R272" s="97">
        <v>-4808910.8917283127</v>
      </c>
      <c r="S272" s="93">
        <v>-23.429255024959584</v>
      </c>
      <c r="T272" s="97">
        <v>2877018.7713244613</v>
      </c>
      <c r="U272" s="96">
        <v>14.016979732542092</v>
      </c>
    </row>
    <row r="273" spans="1:21" s="70" customFormat="1" x14ac:dyDescent="0.3">
      <c r="A273" s="79">
        <v>5873</v>
      </c>
      <c r="B273" s="74" t="s">
        <v>178</v>
      </c>
      <c r="C273" s="76">
        <v>65</v>
      </c>
      <c r="D273" s="75">
        <v>873</v>
      </c>
      <c r="E273" s="106">
        <v>29661.932955670825</v>
      </c>
      <c r="F273" s="97">
        <v>769825.98444889043</v>
      </c>
      <c r="G273" s="107">
        <v>385706.25823502417</v>
      </c>
      <c r="H273" s="107">
        <v>-946906.24913795048</v>
      </c>
      <c r="I273" s="107">
        <v>0</v>
      </c>
      <c r="J273" s="107">
        <v>0</v>
      </c>
      <c r="K273" s="107">
        <v>0</v>
      </c>
      <c r="L273" s="107">
        <v>208625.99354596401</v>
      </c>
      <c r="M273" s="93">
        <v>7.033459142994877</v>
      </c>
      <c r="N273" s="91">
        <v>161352.37761663483</v>
      </c>
      <c r="O273" s="92">
        <v>5.4397121677057516</v>
      </c>
      <c r="P273" s="97">
        <v>60133.71454806305</v>
      </c>
      <c r="Q273" s="93">
        <v>2.0273026251502793</v>
      </c>
      <c r="R273" s="97">
        <v>47273.615929329186</v>
      </c>
      <c r="S273" s="93">
        <v>1.5937469752891247</v>
      </c>
      <c r="T273" s="97">
        <v>107407.33047739224</v>
      </c>
      <c r="U273" s="96">
        <v>3.6210496004394042</v>
      </c>
    </row>
    <row r="274" spans="1:21" s="70" customFormat="1" x14ac:dyDescent="0.3">
      <c r="A274" s="79">
        <v>5881</v>
      </c>
      <c r="B274" s="74" t="s">
        <v>179</v>
      </c>
      <c r="C274" s="76">
        <v>70</v>
      </c>
      <c r="D274" s="75">
        <v>6116</v>
      </c>
      <c r="E274" s="106">
        <v>326181.2919629144</v>
      </c>
      <c r="F274" s="97">
        <v>7504416.689946549</v>
      </c>
      <c r="G274" s="107">
        <v>4475765.0205678958</v>
      </c>
      <c r="H274" s="107">
        <v>-947777.74349619402</v>
      </c>
      <c r="I274" s="107">
        <v>0</v>
      </c>
      <c r="J274" s="107">
        <v>0</v>
      </c>
      <c r="K274" s="107">
        <v>0</v>
      </c>
      <c r="L274" s="107">
        <v>11032403.96701825</v>
      </c>
      <c r="M274" s="93">
        <v>33.822920685078998</v>
      </c>
      <c r="N274" s="91">
        <v>9376156.7360106613</v>
      </c>
      <c r="O274" s="92">
        <v>28.745231461884991</v>
      </c>
      <c r="P274" s="97">
        <v>435859.8725959931</v>
      </c>
      <c r="Q274" s="93">
        <v>1.3362503716048459</v>
      </c>
      <c r="R274" s="97">
        <v>1656247.231007589</v>
      </c>
      <c r="S274" s="93">
        <v>5.0776892231940085</v>
      </c>
      <c r="T274" s="97">
        <v>2092107.1036035821</v>
      </c>
      <c r="U274" s="96">
        <v>6.4139395947988547</v>
      </c>
    </row>
    <row r="275" spans="1:21" s="70" customFormat="1" x14ac:dyDescent="0.3">
      <c r="A275" s="79">
        <v>5882</v>
      </c>
      <c r="B275" s="74" t="s">
        <v>180</v>
      </c>
      <c r="C275" s="76">
        <v>68</v>
      </c>
      <c r="D275" s="75">
        <v>2916</v>
      </c>
      <c r="E275" s="106">
        <v>148485.50099714485</v>
      </c>
      <c r="F275" s="97">
        <v>3254800.5768920626</v>
      </c>
      <c r="G275" s="107">
        <v>2372687.5944732316</v>
      </c>
      <c r="H275" s="107">
        <v>-344192.03853759757</v>
      </c>
      <c r="I275" s="107">
        <v>0</v>
      </c>
      <c r="J275" s="107">
        <v>0</v>
      </c>
      <c r="K275" s="107">
        <v>0</v>
      </c>
      <c r="L275" s="107">
        <v>5283296.1328276973</v>
      </c>
      <c r="M275" s="93">
        <v>35.581225758394332</v>
      </c>
      <c r="N275" s="91">
        <v>4647032.4063911764</v>
      </c>
      <c r="O275" s="92">
        <v>31.29620316586016</v>
      </c>
      <c r="P275" s="97">
        <v>177069.63219414861</v>
      </c>
      <c r="Q275" s="93">
        <v>1.1925045274120967</v>
      </c>
      <c r="R275" s="97">
        <v>636263.72643652093</v>
      </c>
      <c r="S275" s="93">
        <v>4.2850225925341716</v>
      </c>
      <c r="T275" s="97">
        <v>813333.35863066954</v>
      </c>
      <c r="U275" s="96">
        <v>5.4775271199462683</v>
      </c>
    </row>
    <row r="276" spans="1:21" s="70" customFormat="1" x14ac:dyDescent="0.3">
      <c r="A276" s="79">
        <v>5883</v>
      </c>
      <c r="B276" s="74" t="s">
        <v>181</v>
      </c>
      <c r="C276" s="76">
        <v>64</v>
      </c>
      <c r="D276" s="75">
        <v>2212</v>
      </c>
      <c r="E276" s="106">
        <v>148611.10535394409</v>
      </c>
      <c r="F276" s="97">
        <v>3749087.67304475</v>
      </c>
      <c r="G276" s="107">
        <v>2618287.7575936541</v>
      </c>
      <c r="H276" s="107">
        <v>0</v>
      </c>
      <c r="I276" s="107">
        <v>0</v>
      </c>
      <c r="J276" s="107">
        <v>0</v>
      </c>
      <c r="K276" s="107">
        <v>0</v>
      </c>
      <c r="L276" s="107">
        <v>6367375.4306384046</v>
      </c>
      <c r="M276" s="93">
        <v>42.845892408063008</v>
      </c>
      <c r="N276" s="91">
        <v>5555264.0243298551</v>
      </c>
      <c r="O276" s="92">
        <v>37.381217312790952</v>
      </c>
      <c r="P276" s="97">
        <v>160417.58734757785</v>
      </c>
      <c r="Q276" s="93">
        <v>1.0794454893900056</v>
      </c>
      <c r="R276" s="97">
        <v>812111.40630854946</v>
      </c>
      <c r="S276" s="93">
        <v>5.4646750952720522</v>
      </c>
      <c r="T276" s="97">
        <v>972528.99365612725</v>
      </c>
      <c r="U276" s="96">
        <v>6.5441205846620578</v>
      </c>
    </row>
    <row r="277" spans="1:21" s="70" customFormat="1" x14ac:dyDescent="0.3">
      <c r="A277" s="79">
        <v>5884</v>
      </c>
      <c r="B277" s="74" t="s">
        <v>44</v>
      </c>
      <c r="C277" s="76">
        <v>66</v>
      </c>
      <c r="D277" s="75">
        <v>3403</v>
      </c>
      <c r="E277" s="106">
        <v>111947.06508476946</v>
      </c>
      <c r="F277" s="97">
        <v>2108792.4652193957</v>
      </c>
      <c r="G277" s="107">
        <v>752100.03526553814</v>
      </c>
      <c r="H277" s="107">
        <v>-963826.56307611603</v>
      </c>
      <c r="I277" s="107">
        <v>0</v>
      </c>
      <c r="J277" s="107">
        <v>0</v>
      </c>
      <c r="K277" s="107">
        <v>0</v>
      </c>
      <c r="L277" s="107">
        <v>1897065.9374088179</v>
      </c>
      <c r="M277" s="93">
        <v>16.946098014917197</v>
      </c>
      <c r="N277" s="91">
        <v>1712182.952970454</v>
      </c>
      <c r="O277" s="92">
        <v>15.294576518588862</v>
      </c>
      <c r="P277" s="97">
        <v>296574.69773854921</v>
      </c>
      <c r="Q277" s="93">
        <v>2.6492404916017631</v>
      </c>
      <c r="R277" s="97">
        <v>184882.98443836393</v>
      </c>
      <c r="S277" s="93">
        <v>1.6515214963283347</v>
      </c>
      <c r="T277" s="97">
        <v>481457.68217691313</v>
      </c>
      <c r="U277" s="96">
        <v>4.3007619879300973</v>
      </c>
    </row>
    <row r="278" spans="1:21" s="70" customFormat="1" x14ac:dyDescent="0.3">
      <c r="A278" s="79">
        <v>5885</v>
      </c>
      <c r="B278" s="74" t="s">
        <v>45</v>
      </c>
      <c r="C278" s="76">
        <v>71</v>
      </c>
      <c r="D278" s="75">
        <v>1488</v>
      </c>
      <c r="E278" s="106">
        <v>77702.094050120664</v>
      </c>
      <c r="F278" s="97">
        <v>1637081.2176365349</v>
      </c>
      <c r="G278" s="107">
        <v>1360459.3496092665</v>
      </c>
      <c r="H278" s="107">
        <v>-93384.146934449032</v>
      </c>
      <c r="I278" s="107">
        <v>0</v>
      </c>
      <c r="J278" s="107">
        <v>0</v>
      </c>
      <c r="K278" s="107">
        <v>0</v>
      </c>
      <c r="L278" s="107">
        <v>2904156.4203113522</v>
      </c>
      <c r="M278" s="93">
        <v>37.375523218693004</v>
      </c>
      <c r="N278" s="91">
        <v>2660658.5823477968</v>
      </c>
      <c r="O278" s="92">
        <v>34.241787365879425</v>
      </c>
      <c r="P278" s="97">
        <v>294013.05744143279</v>
      </c>
      <c r="Q278" s="93">
        <v>3.7838498567591206</v>
      </c>
      <c r="R278" s="97">
        <v>243497.83796355547</v>
      </c>
      <c r="S278" s="93">
        <v>3.1337358528135746</v>
      </c>
      <c r="T278" s="97">
        <v>537510.8954049882</v>
      </c>
      <c r="U278" s="96">
        <v>6.9175857095726947</v>
      </c>
    </row>
    <row r="279" spans="1:21" s="70" customFormat="1" x14ac:dyDescent="0.3">
      <c r="A279" s="79">
        <v>5886</v>
      </c>
      <c r="B279" s="74" t="s">
        <v>46</v>
      </c>
      <c r="C279" s="76">
        <v>65</v>
      </c>
      <c r="D279" s="75">
        <v>26402</v>
      </c>
      <c r="E279" s="106">
        <v>1073256.7134959935</v>
      </c>
      <c r="F279" s="97">
        <v>24066252.147307977</v>
      </c>
      <c r="G279" s="107">
        <v>197335.70979302377</v>
      </c>
      <c r="H279" s="107">
        <v>-5940255.6061668396</v>
      </c>
      <c r="I279" s="107">
        <v>0</v>
      </c>
      <c r="J279" s="107">
        <v>0</v>
      </c>
      <c r="K279" s="107">
        <v>0</v>
      </c>
      <c r="L279" s="107">
        <v>18323332.250934161</v>
      </c>
      <c r="M279" s="93">
        <v>17.072646292841068</v>
      </c>
      <c r="N279" s="91">
        <v>19968818.777073376</v>
      </c>
      <c r="O279" s="92">
        <v>18.605817719068867</v>
      </c>
      <c r="P279" s="97">
        <v>6628849.786093751</v>
      </c>
      <c r="Q279" s="93">
        <v>6.1763879067675607</v>
      </c>
      <c r="R279" s="97">
        <v>-1645486.5261392146</v>
      </c>
      <c r="S279" s="93">
        <v>-1.5331714262278009</v>
      </c>
      <c r="T279" s="97">
        <v>4983363.2599545363</v>
      </c>
      <c r="U279" s="96">
        <v>4.6432164805397598</v>
      </c>
    </row>
    <row r="280" spans="1:21" s="70" customFormat="1" x14ac:dyDescent="0.3">
      <c r="A280" s="79">
        <v>5888</v>
      </c>
      <c r="B280" s="74" t="s">
        <v>379</v>
      </c>
      <c r="C280" s="76">
        <v>67</v>
      </c>
      <c r="D280" s="75">
        <v>5130</v>
      </c>
      <c r="E280" s="106">
        <v>301114.33463941811</v>
      </c>
      <c r="F280" s="97">
        <v>6779894.3025613092</v>
      </c>
      <c r="G280" s="107">
        <v>4526061.8092299663</v>
      </c>
      <c r="H280" s="107">
        <v>-269496.51297146373</v>
      </c>
      <c r="I280" s="107">
        <v>0</v>
      </c>
      <c r="J280" s="107">
        <v>0</v>
      </c>
      <c r="K280" s="107">
        <v>0</v>
      </c>
      <c r="L280" s="107">
        <v>11036459.598819811</v>
      </c>
      <c r="M280" s="93">
        <v>36.652056475610429</v>
      </c>
      <c r="N280" s="91">
        <v>9404849.2597260848</v>
      </c>
      <c r="O280" s="92">
        <v>31.233482361403727</v>
      </c>
      <c r="P280" s="97">
        <v>403426.12415899162</v>
      </c>
      <c r="Q280" s="93">
        <v>1.3397772133368908</v>
      </c>
      <c r="R280" s="97">
        <v>1631610.3390937261</v>
      </c>
      <c r="S280" s="93">
        <v>5.4185741142067041</v>
      </c>
      <c r="T280" s="97">
        <v>2035036.4632527176</v>
      </c>
      <c r="U280" s="96">
        <v>6.7583513275435951</v>
      </c>
    </row>
    <row r="281" spans="1:21" s="70" customFormat="1" x14ac:dyDescent="0.3">
      <c r="A281" s="79">
        <v>5889</v>
      </c>
      <c r="B281" s="74" t="s">
        <v>47</v>
      </c>
      <c r="C281" s="76">
        <v>64</v>
      </c>
      <c r="D281" s="75">
        <v>11637</v>
      </c>
      <c r="E281" s="106">
        <v>603321.35857524851</v>
      </c>
      <c r="F281" s="97">
        <v>12981674.177500539</v>
      </c>
      <c r="G281" s="107">
        <v>6452377.3816944584</v>
      </c>
      <c r="H281" s="107">
        <v>0</v>
      </c>
      <c r="I281" s="107">
        <v>0</v>
      </c>
      <c r="J281" s="107">
        <v>0</v>
      </c>
      <c r="K281" s="107">
        <v>0</v>
      </c>
      <c r="L281" s="107">
        <v>19434051.559194997</v>
      </c>
      <c r="M281" s="93">
        <v>32.211774509506462</v>
      </c>
      <c r="N281" s="91">
        <v>16826644.968509082</v>
      </c>
      <c r="O281" s="92">
        <v>27.89002035042391</v>
      </c>
      <c r="P281" s="97">
        <v>978538.68951742584</v>
      </c>
      <c r="Q281" s="93">
        <v>1.6219195220077374</v>
      </c>
      <c r="R281" s="97">
        <v>2607406.5906859152</v>
      </c>
      <c r="S281" s="93">
        <v>4.321754159082551</v>
      </c>
      <c r="T281" s="97">
        <v>3585945.280203341</v>
      </c>
      <c r="U281" s="96">
        <v>5.9436736810902886</v>
      </c>
    </row>
    <row r="282" spans="1:21" s="70" customFormat="1" x14ac:dyDescent="0.3">
      <c r="A282" s="79">
        <v>5890</v>
      </c>
      <c r="B282" s="74" t="s">
        <v>48</v>
      </c>
      <c r="C282" s="76">
        <v>73</v>
      </c>
      <c r="D282" s="75">
        <v>19605</v>
      </c>
      <c r="E282" s="106">
        <v>814113.75320016628</v>
      </c>
      <c r="F282" s="97">
        <v>15217623.088564251</v>
      </c>
      <c r="G282" s="107">
        <v>2163924.6370215639</v>
      </c>
      <c r="H282" s="107">
        <v>-2414396.7141637127</v>
      </c>
      <c r="I282" s="107">
        <v>0</v>
      </c>
      <c r="J282" s="107">
        <v>0</v>
      </c>
      <c r="K282" s="107">
        <v>0</v>
      </c>
      <c r="L282" s="107">
        <v>14967151.011422101</v>
      </c>
      <c r="M282" s="93">
        <v>18.384594232179893</v>
      </c>
      <c r="N282" s="91">
        <v>16986110.549109168</v>
      </c>
      <c r="O282" s="92">
        <v>20.86454194188363</v>
      </c>
      <c r="P282" s="97">
        <v>6942238.3480545375</v>
      </c>
      <c r="Q282" s="93">
        <v>8.527356675606546</v>
      </c>
      <c r="R282" s="97">
        <v>-2018959.5376870669</v>
      </c>
      <c r="S282" s="93">
        <v>-2.4799477097037386</v>
      </c>
      <c r="T282" s="97">
        <v>4923278.8103674706</v>
      </c>
      <c r="U282" s="96">
        <v>6.0474089659028074</v>
      </c>
    </row>
    <row r="283" spans="1:21" s="70" customFormat="1" x14ac:dyDescent="0.3">
      <c r="A283" s="79">
        <v>5891</v>
      </c>
      <c r="B283" s="74" t="s">
        <v>49</v>
      </c>
      <c r="C283" s="76">
        <v>69</v>
      </c>
      <c r="D283" s="75">
        <v>850</v>
      </c>
      <c r="E283" s="106">
        <v>39163.767800303875</v>
      </c>
      <c r="F283" s="97">
        <v>813283.6980974644</v>
      </c>
      <c r="G283" s="107">
        <v>727942.08890860376</v>
      </c>
      <c r="H283" s="107">
        <v>-298336.57279744605</v>
      </c>
      <c r="I283" s="107">
        <v>0</v>
      </c>
      <c r="J283" s="107">
        <v>0</v>
      </c>
      <c r="K283" s="107">
        <v>0</v>
      </c>
      <c r="L283" s="107">
        <v>1242889.214208622</v>
      </c>
      <c r="M283" s="93">
        <v>31.73569051236634</v>
      </c>
      <c r="N283" s="91">
        <v>1123344.787370146</v>
      </c>
      <c r="O283" s="92">
        <v>28.683266459398983</v>
      </c>
      <c r="P283" s="97">
        <v>23923.268445699629</v>
      </c>
      <c r="Q283" s="93">
        <v>0.61085206529883485</v>
      </c>
      <c r="R283" s="97">
        <v>119544.42683847598</v>
      </c>
      <c r="S283" s="93">
        <v>3.0524240529673556</v>
      </c>
      <c r="T283" s="97">
        <v>143467.6952841756</v>
      </c>
      <c r="U283" s="96">
        <v>3.6632761182661904</v>
      </c>
    </row>
    <row r="284" spans="1:21" s="70" customFormat="1" x14ac:dyDescent="0.3">
      <c r="A284" s="79">
        <v>5902</v>
      </c>
      <c r="B284" s="74" t="s">
        <v>50</v>
      </c>
      <c r="C284" s="76">
        <v>76</v>
      </c>
      <c r="D284" s="75">
        <v>368</v>
      </c>
      <c r="E284" s="106">
        <v>9230.5395456892729</v>
      </c>
      <c r="F284" s="97">
        <v>154302.91148699191</v>
      </c>
      <c r="G284" s="107">
        <v>-3766.3322112993337</v>
      </c>
      <c r="H284" s="107">
        <v>-7759.2351011363335</v>
      </c>
      <c r="I284" s="107">
        <v>0</v>
      </c>
      <c r="J284" s="107">
        <v>0</v>
      </c>
      <c r="K284" s="107">
        <v>0</v>
      </c>
      <c r="L284" s="107">
        <v>142777.34417455626</v>
      </c>
      <c r="M284" s="93">
        <v>15.467930500469421</v>
      </c>
      <c r="N284" s="91">
        <v>106101.86089106505</v>
      </c>
      <c r="O284" s="92">
        <v>11.494654279512336</v>
      </c>
      <c r="P284" s="97">
        <v>-257.99547238488339</v>
      </c>
      <c r="Q284" s="93">
        <v>-2.7950204980744499E-2</v>
      </c>
      <c r="R284" s="97">
        <v>36675.483283491209</v>
      </c>
      <c r="S284" s="93">
        <v>3.9732762209570858</v>
      </c>
      <c r="T284" s="97">
        <v>36417.487811106323</v>
      </c>
      <c r="U284" s="96">
        <v>3.9453260159763408</v>
      </c>
    </row>
    <row r="285" spans="1:21" s="70" customFormat="1" x14ac:dyDescent="0.3">
      <c r="A285" s="79">
        <v>5903</v>
      </c>
      <c r="B285" s="74" t="s">
        <v>51</v>
      </c>
      <c r="C285" s="76">
        <v>74</v>
      </c>
      <c r="D285" s="75">
        <v>230</v>
      </c>
      <c r="E285" s="106">
        <v>5990.9593207425323</v>
      </c>
      <c r="F285" s="97">
        <v>107758.04907763252</v>
      </c>
      <c r="G285" s="107">
        <v>12237.082745160602</v>
      </c>
      <c r="H285" s="107">
        <v>-227285.89585693603</v>
      </c>
      <c r="I285" s="107">
        <v>0</v>
      </c>
      <c r="J285" s="107">
        <v>0</v>
      </c>
      <c r="K285" s="107">
        <v>0</v>
      </c>
      <c r="L285" s="107">
        <v>-107290.76403414291</v>
      </c>
      <c r="M285" s="93">
        <v>-17.90877859288236</v>
      </c>
      <c r="N285" s="91">
        <v>-132593.8596358349</v>
      </c>
      <c r="O285" s="92">
        <v>-22.132325148120174</v>
      </c>
      <c r="P285" s="97">
        <v>-2741.5640206616772</v>
      </c>
      <c r="Q285" s="93">
        <v>-0.45761686465964552</v>
      </c>
      <c r="R285" s="97">
        <v>25303.095601691995</v>
      </c>
      <c r="S285" s="93">
        <v>4.2235465552378137</v>
      </c>
      <c r="T285" s="97">
        <v>22561.531581030318</v>
      </c>
      <c r="U285" s="96">
        <v>3.7659296905781683</v>
      </c>
    </row>
    <row r="286" spans="1:21" s="70" customFormat="1" x14ac:dyDescent="0.3">
      <c r="A286" s="79">
        <v>5904</v>
      </c>
      <c r="B286" s="74" t="s">
        <v>52</v>
      </c>
      <c r="C286" s="76">
        <v>66</v>
      </c>
      <c r="D286" s="75">
        <v>548</v>
      </c>
      <c r="E286" s="106">
        <v>22846.568075844509</v>
      </c>
      <c r="F286" s="97">
        <v>395432.50990930543</v>
      </c>
      <c r="G286" s="107">
        <v>402863.82530142815</v>
      </c>
      <c r="H286" s="107">
        <v>0</v>
      </c>
      <c r="I286" s="107">
        <v>0</v>
      </c>
      <c r="J286" s="107">
        <v>0</v>
      </c>
      <c r="K286" s="107">
        <v>0</v>
      </c>
      <c r="L286" s="107">
        <v>798296.33521073358</v>
      </c>
      <c r="M286" s="93">
        <v>34.94163029478225</v>
      </c>
      <c r="N286" s="91">
        <v>725015.16937877215</v>
      </c>
      <c r="O286" s="92">
        <v>31.734095334227675</v>
      </c>
      <c r="P286" s="97">
        <v>4451.1569942624537</v>
      </c>
      <c r="Q286" s="93">
        <v>0.1948282551447465</v>
      </c>
      <c r="R286" s="97">
        <v>73281.165831961436</v>
      </c>
      <c r="S286" s="93">
        <v>3.2075349605545798</v>
      </c>
      <c r="T286" s="97">
        <v>77732.322826223884</v>
      </c>
      <c r="U286" s="96">
        <v>3.4023632156993258</v>
      </c>
    </row>
    <row r="287" spans="1:21" s="70" customFormat="1" x14ac:dyDescent="0.3">
      <c r="A287" s="79">
        <v>5905</v>
      </c>
      <c r="B287" s="74" t="s">
        <v>53</v>
      </c>
      <c r="C287" s="76">
        <v>71</v>
      </c>
      <c r="D287" s="75">
        <v>652</v>
      </c>
      <c r="E287" s="106">
        <v>18437.706427107041</v>
      </c>
      <c r="F287" s="97">
        <v>424717.96967936837</v>
      </c>
      <c r="G287" s="107">
        <v>114451.11086130567</v>
      </c>
      <c r="H287" s="107">
        <v>-63466.114010568446</v>
      </c>
      <c r="I287" s="107">
        <v>0</v>
      </c>
      <c r="J287" s="107">
        <v>0</v>
      </c>
      <c r="K287" s="107">
        <v>0</v>
      </c>
      <c r="L287" s="107">
        <v>475702.96653010556</v>
      </c>
      <c r="M287" s="93">
        <v>25.800549998492709</v>
      </c>
      <c r="N287" s="91">
        <v>566152.02886696788</v>
      </c>
      <c r="O287" s="92">
        <v>30.706206930088303</v>
      </c>
      <c r="P287" s="97">
        <v>184673.39367540012</v>
      </c>
      <c r="Q287" s="93">
        <v>10.016071923343679</v>
      </c>
      <c r="R287" s="97">
        <v>-90449.06233686232</v>
      </c>
      <c r="S287" s="93">
        <v>-4.9056569315955958</v>
      </c>
      <c r="T287" s="97">
        <v>94224.331338537799</v>
      </c>
      <c r="U287" s="96">
        <v>5.1104149917480823</v>
      </c>
    </row>
    <row r="288" spans="1:21" s="70" customFormat="1" x14ac:dyDescent="0.3">
      <c r="A288" s="79">
        <v>5907</v>
      </c>
      <c r="B288" s="74" t="s">
        <v>54</v>
      </c>
      <c r="C288" s="76">
        <v>78</v>
      </c>
      <c r="D288" s="75">
        <v>300</v>
      </c>
      <c r="E288" s="106">
        <v>8762.4845878189772</v>
      </c>
      <c r="F288" s="97">
        <v>165897.50897688512</v>
      </c>
      <c r="G288" s="107">
        <v>46592.389914696891</v>
      </c>
      <c r="H288" s="107">
        <v>-75065.906880828363</v>
      </c>
      <c r="I288" s="107">
        <v>0</v>
      </c>
      <c r="J288" s="107">
        <v>0</v>
      </c>
      <c r="K288" s="107">
        <v>0</v>
      </c>
      <c r="L288" s="107">
        <v>137423.99201075366</v>
      </c>
      <c r="M288" s="93">
        <v>15.6832221082353</v>
      </c>
      <c r="N288" s="91">
        <v>106700.25534646626</v>
      </c>
      <c r="O288" s="92">
        <v>12.176940715512796</v>
      </c>
      <c r="P288" s="97">
        <v>4436.0221501198466</v>
      </c>
      <c r="Q288" s="93">
        <v>0.5062516350997649</v>
      </c>
      <c r="R288" s="97">
        <v>30723.736664287397</v>
      </c>
      <c r="S288" s="93">
        <v>3.5062813927225038</v>
      </c>
      <c r="T288" s="97">
        <v>35159.758814407243</v>
      </c>
      <c r="U288" s="96">
        <v>4.0125330278222684</v>
      </c>
    </row>
    <row r="289" spans="1:21" s="70" customFormat="1" x14ac:dyDescent="0.3">
      <c r="A289" s="79">
        <v>5908</v>
      </c>
      <c r="B289" s="74" t="s">
        <v>55</v>
      </c>
      <c r="C289" s="76">
        <v>79</v>
      </c>
      <c r="D289" s="75">
        <v>140</v>
      </c>
      <c r="E289" s="106">
        <v>2903.55786301645</v>
      </c>
      <c r="F289" s="97">
        <v>51932.533960457091</v>
      </c>
      <c r="G289" s="107">
        <v>-34255.534332243718</v>
      </c>
      <c r="H289" s="107">
        <v>-12986.162624802226</v>
      </c>
      <c r="I289" s="107">
        <v>0</v>
      </c>
      <c r="J289" s="107">
        <v>0</v>
      </c>
      <c r="K289" s="107">
        <v>0</v>
      </c>
      <c r="L289" s="107">
        <v>4690.8370034111467</v>
      </c>
      <c r="M289" s="93">
        <v>1.6155479672576345</v>
      </c>
      <c r="N289" s="91">
        <v>-7020.441017612995</v>
      </c>
      <c r="O289" s="92">
        <v>-2.4178753614779334</v>
      </c>
      <c r="P289" s="97">
        <v>914.09882170046706</v>
      </c>
      <c r="Q289" s="93">
        <v>0.31482025322919777</v>
      </c>
      <c r="R289" s="97">
        <v>11711.278021024142</v>
      </c>
      <c r="S289" s="93">
        <v>4.0334233287355676</v>
      </c>
      <c r="T289" s="97">
        <v>12625.376842724609</v>
      </c>
      <c r="U289" s="96">
        <v>4.3482435819647653</v>
      </c>
    </row>
    <row r="290" spans="1:21" s="70" customFormat="1" x14ac:dyDescent="0.3">
      <c r="A290" s="79">
        <v>5909</v>
      </c>
      <c r="B290" s="74" t="s">
        <v>56</v>
      </c>
      <c r="C290" s="76">
        <v>70</v>
      </c>
      <c r="D290" s="75">
        <v>670</v>
      </c>
      <c r="E290" s="106">
        <v>24470.962767765894</v>
      </c>
      <c r="F290" s="97">
        <v>438909.27474264766</v>
      </c>
      <c r="G290" s="107">
        <v>348848.85919519601</v>
      </c>
      <c r="H290" s="107">
        <v>-126208.05255123561</v>
      </c>
      <c r="I290" s="107">
        <v>0</v>
      </c>
      <c r="J290" s="107">
        <v>0</v>
      </c>
      <c r="K290" s="107">
        <v>0</v>
      </c>
      <c r="L290" s="107">
        <v>661550.08138660796</v>
      </c>
      <c r="M290" s="93">
        <v>27.034084750356758</v>
      </c>
      <c r="N290" s="91">
        <v>593490.30162395502</v>
      </c>
      <c r="O290" s="92">
        <v>24.252838241645463</v>
      </c>
      <c r="P290" s="97">
        <v>21010.366256387144</v>
      </c>
      <c r="Q290" s="93">
        <v>0.85858355700098643</v>
      </c>
      <c r="R290" s="97">
        <v>68059.779762652935</v>
      </c>
      <c r="S290" s="93">
        <v>2.781246508711293</v>
      </c>
      <c r="T290" s="97">
        <v>89070.146019040083</v>
      </c>
      <c r="U290" s="96">
        <v>3.6398300657122795</v>
      </c>
    </row>
    <row r="291" spans="1:21" s="70" customFormat="1" x14ac:dyDescent="0.3">
      <c r="A291" s="79">
        <v>5910</v>
      </c>
      <c r="B291" s="74" t="s">
        <v>57</v>
      </c>
      <c r="C291" s="76">
        <v>79</v>
      </c>
      <c r="D291" s="75">
        <v>380</v>
      </c>
      <c r="E291" s="106">
        <v>10131.990149539373</v>
      </c>
      <c r="F291" s="97">
        <v>179118.99417335418</v>
      </c>
      <c r="G291" s="107">
        <v>10986.99196235952</v>
      </c>
      <c r="H291" s="107">
        <v>-120634.52570126885</v>
      </c>
      <c r="I291" s="107">
        <v>0</v>
      </c>
      <c r="J291" s="107">
        <v>0</v>
      </c>
      <c r="K291" s="107">
        <v>0</v>
      </c>
      <c r="L291" s="107">
        <v>69471.460434444845</v>
      </c>
      <c r="M291" s="93">
        <v>6.8566450824671596</v>
      </c>
      <c r="N291" s="91">
        <v>26261.415192066037</v>
      </c>
      <c r="O291" s="92">
        <v>2.5919305886079993</v>
      </c>
      <c r="P291" s="97">
        <v>-2743.061813610525</v>
      </c>
      <c r="Q291" s="93">
        <v>-0.27073277540989632</v>
      </c>
      <c r="R291" s="97">
        <v>43210.045242378808</v>
      </c>
      <c r="S291" s="93">
        <v>4.2647144938591603</v>
      </c>
      <c r="T291" s="97">
        <v>40466.983428768282</v>
      </c>
      <c r="U291" s="96">
        <v>3.9939817184492643</v>
      </c>
    </row>
    <row r="292" spans="1:21" s="70" customFormat="1" x14ac:dyDescent="0.3">
      <c r="A292" s="79">
        <v>5911</v>
      </c>
      <c r="B292" s="74" t="s">
        <v>58</v>
      </c>
      <c r="C292" s="76">
        <v>79</v>
      </c>
      <c r="D292" s="75">
        <v>237</v>
      </c>
      <c r="E292" s="106">
        <v>7705.0971300305764</v>
      </c>
      <c r="F292" s="97">
        <v>122975.97633018301</v>
      </c>
      <c r="G292" s="107">
        <v>70866.909141750264</v>
      </c>
      <c r="H292" s="107">
        <v>-106913.19107718763</v>
      </c>
      <c r="I292" s="107">
        <v>0</v>
      </c>
      <c r="J292" s="107">
        <v>0</v>
      </c>
      <c r="K292" s="107">
        <v>0</v>
      </c>
      <c r="L292" s="107">
        <v>86929.69439474566</v>
      </c>
      <c r="M292" s="93">
        <v>11.282102344425695</v>
      </c>
      <c r="N292" s="91">
        <v>59391.777612084785</v>
      </c>
      <c r="O292" s="92">
        <v>7.7081153695786178</v>
      </c>
      <c r="P292" s="97">
        <v>2881.9467275844936</v>
      </c>
      <c r="Q292" s="93">
        <v>0.3740312002495233</v>
      </c>
      <c r="R292" s="97">
        <v>27537.916782660875</v>
      </c>
      <c r="S292" s="93">
        <v>3.5739869748470769</v>
      </c>
      <c r="T292" s="97">
        <v>30419.86351024537</v>
      </c>
      <c r="U292" s="96">
        <v>3.9480181750966006</v>
      </c>
    </row>
    <row r="293" spans="1:21" s="70" customFormat="1" x14ac:dyDescent="0.3">
      <c r="A293" s="79">
        <v>5912</v>
      </c>
      <c r="B293" s="74" t="s">
        <v>59</v>
      </c>
      <c r="C293" s="76">
        <v>81</v>
      </c>
      <c r="D293" s="75">
        <v>126</v>
      </c>
      <c r="E293" s="106">
        <v>2742.0624883606633</v>
      </c>
      <c r="F293" s="97">
        <v>48403.679010773856</v>
      </c>
      <c r="G293" s="107">
        <v>-28346.832870468308</v>
      </c>
      <c r="H293" s="107">
        <v>-17389.942371090547</v>
      </c>
      <c r="I293" s="107">
        <v>0</v>
      </c>
      <c r="J293" s="107">
        <v>0</v>
      </c>
      <c r="K293" s="107">
        <v>0</v>
      </c>
      <c r="L293" s="107">
        <v>2666.9037692150014</v>
      </c>
      <c r="M293" s="93">
        <v>0.97259044260855065</v>
      </c>
      <c r="N293" s="91">
        <v>-8077.4701571523292</v>
      </c>
      <c r="O293" s="92">
        <v>-2.9457644351429164</v>
      </c>
      <c r="P293" s="97">
        <v>1600.4284427862558</v>
      </c>
      <c r="Q293" s="93">
        <v>0.58365863271885854</v>
      </c>
      <c r="R293" s="97">
        <v>10744.373926367331</v>
      </c>
      <c r="S293" s="93">
        <v>3.918354877751467</v>
      </c>
      <c r="T293" s="97">
        <v>12344.802369153585</v>
      </c>
      <c r="U293" s="96">
        <v>4.5020135104703254</v>
      </c>
    </row>
    <row r="294" spans="1:21" s="70" customFormat="1" x14ac:dyDescent="0.3">
      <c r="A294" s="79">
        <v>5913</v>
      </c>
      <c r="B294" s="74" t="s">
        <v>60</v>
      </c>
      <c r="C294" s="76">
        <v>73</v>
      </c>
      <c r="D294" s="75">
        <v>779</v>
      </c>
      <c r="E294" s="106">
        <v>20775.142122027675</v>
      </c>
      <c r="F294" s="97">
        <v>394656.89784598025</v>
      </c>
      <c r="G294" s="107">
        <v>69931.433680994844</v>
      </c>
      <c r="H294" s="107">
        <v>-78255.842795995733</v>
      </c>
      <c r="I294" s="107">
        <v>0</v>
      </c>
      <c r="J294" s="107">
        <v>0</v>
      </c>
      <c r="K294" s="107">
        <v>0</v>
      </c>
      <c r="L294" s="107">
        <v>386332.48873097938</v>
      </c>
      <c r="M294" s="93">
        <v>18.595901123648868</v>
      </c>
      <c r="N294" s="91">
        <v>323385.08684651705</v>
      </c>
      <c r="O294" s="92">
        <v>15.56596267534724</v>
      </c>
      <c r="P294" s="97">
        <v>18166.595091979652</v>
      </c>
      <c r="Q294" s="93">
        <v>0.87443902839623866</v>
      </c>
      <c r="R294" s="97">
        <v>62947.401884462335</v>
      </c>
      <c r="S294" s="93">
        <v>3.0299384483016283</v>
      </c>
      <c r="T294" s="97">
        <v>81113.996976441995</v>
      </c>
      <c r="U294" s="96">
        <v>3.9043774766978676</v>
      </c>
    </row>
    <row r="295" spans="1:21" s="70" customFormat="1" x14ac:dyDescent="0.3">
      <c r="A295" s="79">
        <v>5914</v>
      </c>
      <c r="B295" s="74" t="s">
        <v>61</v>
      </c>
      <c r="C295" s="76">
        <v>75</v>
      </c>
      <c r="D295" s="75">
        <v>350</v>
      </c>
      <c r="E295" s="106">
        <v>8899.9240990346498</v>
      </c>
      <c r="F295" s="97">
        <v>147917.41383315955</v>
      </c>
      <c r="G295" s="107">
        <v>5549.4788541749876</v>
      </c>
      <c r="H295" s="107">
        <v>-37065.293624242287</v>
      </c>
      <c r="I295" s="107">
        <v>0</v>
      </c>
      <c r="J295" s="107">
        <v>0</v>
      </c>
      <c r="K295" s="107">
        <v>0</v>
      </c>
      <c r="L295" s="107">
        <v>116401.59906309225</v>
      </c>
      <c r="M295" s="93">
        <v>13.078942895222895</v>
      </c>
      <c r="N295" s="91">
        <v>77857.376144019217</v>
      </c>
      <c r="O295" s="92">
        <v>8.748094396947069</v>
      </c>
      <c r="P295" s="97">
        <v>-4639.6874275986647</v>
      </c>
      <c r="Q295" s="93">
        <v>-0.52131764001244896</v>
      </c>
      <c r="R295" s="97">
        <v>38544.222919073029</v>
      </c>
      <c r="S295" s="93">
        <v>4.3308484982758237</v>
      </c>
      <c r="T295" s="97">
        <v>33904.535491474366</v>
      </c>
      <c r="U295" s="96">
        <v>3.8095308582633751</v>
      </c>
    </row>
    <row r="296" spans="1:21" s="70" customFormat="1" x14ac:dyDescent="0.3">
      <c r="A296" s="79">
        <v>5919</v>
      </c>
      <c r="B296" s="74" t="s">
        <v>310</v>
      </c>
      <c r="C296" s="76">
        <v>74</v>
      </c>
      <c r="D296" s="75">
        <v>614</v>
      </c>
      <c r="E296" s="106">
        <v>16249.323050448374</v>
      </c>
      <c r="F296" s="97">
        <v>342773.89196329284</v>
      </c>
      <c r="G296" s="107">
        <v>43712.664460802858</v>
      </c>
      <c r="H296" s="107">
        <v>-106081.36087582425</v>
      </c>
      <c r="I296" s="107">
        <v>0</v>
      </c>
      <c r="J296" s="107">
        <v>0</v>
      </c>
      <c r="K296" s="107">
        <v>0</v>
      </c>
      <c r="L296" s="107">
        <v>280405.19554827147</v>
      </c>
      <c r="M296" s="93">
        <v>17.256423216998822</v>
      </c>
      <c r="N296" s="91">
        <v>257474.57987315184</v>
      </c>
      <c r="O296" s="92">
        <v>15.845249618940109</v>
      </c>
      <c r="P296" s="97">
        <v>46957.127600153493</v>
      </c>
      <c r="Q296" s="93">
        <v>2.8897897748951324</v>
      </c>
      <c r="R296" s="97">
        <v>22930.615675119625</v>
      </c>
      <c r="S296" s="93">
        <v>1.4111735980587137</v>
      </c>
      <c r="T296" s="97">
        <v>69887.743275273126</v>
      </c>
      <c r="U296" s="96">
        <v>4.3009633729538468</v>
      </c>
    </row>
    <row r="297" spans="1:21" s="70" customFormat="1" x14ac:dyDescent="0.3">
      <c r="A297" s="79">
        <v>5921</v>
      </c>
      <c r="B297" s="74" t="s">
        <v>311</v>
      </c>
      <c r="C297" s="76">
        <v>81</v>
      </c>
      <c r="D297" s="75">
        <v>218</v>
      </c>
      <c r="E297" s="106">
        <v>5279.0071877613391</v>
      </c>
      <c r="F297" s="97">
        <v>101123.84238644934</v>
      </c>
      <c r="G297" s="107">
        <v>-23659.110836049251</v>
      </c>
      <c r="H297" s="107">
        <v>-67210.521750101718</v>
      </c>
      <c r="I297" s="107">
        <v>0</v>
      </c>
      <c r="J297" s="107">
        <v>0</v>
      </c>
      <c r="K297" s="107">
        <v>0</v>
      </c>
      <c r="L297" s="107">
        <v>10254.209800298369</v>
      </c>
      <c r="M297" s="93">
        <v>1.9424504334965411</v>
      </c>
      <c r="N297" s="91">
        <v>3843.8928811855585</v>
      </c>
      <c r="O297" s="92">
        <v>0.72814693075188497</v>
      </c>
      <c r="P297" s="97">
        <v>19365.227791331476</v>
      </c>
      <c r="Q297" s="93">
        <v>3.6683465474771704</v>
      </c>
      <c r="R297" s="97">
        <v>6410.3169191128109</v>
      </c>
      <c r="S297" s="93">
        <v>1.2143035027446563</v>
      </c>
      <c r="T297" s="97">
        <v>25775.544710444286</v>
      </c>
      <c r="U297" s="96">
        <v>4.8826500502218266</v>
      </c>
    </row>
    <row r="298" spans="1:21" s="70" customFormat="1" x14ac:dyDescent="0.3">
      <c r="A298" s="79">
        <v>5922</v>
      </c>
      <c r="B298" s="74" t="s">
        <v>228</v>
      </c>
      <c r="C298" s="76">
        <v>61</v>
      </c>
      <c r="D298" s="75">
        <v>733</v>
      </c>
      <c r="E298" s="106">
        <v>35560.806983211827</v>
      </c>
      <c r="F298" s="97">
        <v>674110.69682590093</v>
      </c>
      <c r="G298" s="107">
        <v>665755.35681414639</v>
      </c>
      <c r="H298" s="107">
        <v>-163806.44287723608</v>
      </c>
      <c r="I298" s="107">
        <v>0</v>
      </c>
      <c r="J298" s="107">
        <v>0</v>
      </c>
      <c r="K298" s="107">
        <v>0</v>
      </c>
      <c r="L298" s="107">
        <v>1176059.6107628113</v>
      </c>
      <c r="M298" s="93">
        <v>33.071791967995168</v>
      </c>
      <c r="N298" s="91">
        <v>1473703.1692233225</v>
      </c>
      <c r="O298" s="92">
        <v>41.441780832450014</v>
      </c>
      <c r="P298" s="97">
        <v>577525.81402407878</v>
      </c>
      <c r="Q298" s="93">
        <v>16.240514853803159</v>
      </c>
      <c r="R298" s="97">
        <v>-297643.55846051127</v>
      </c>
      <c r="S298" s="93">
        <v>-8.3699888644548501</v>
      </c>
      <c r="T298" s="97">
        <v>279882.25556356751</v>
      </c>
      <c r="U298" s="96">
        <v>7.8705259893483088</v>
      </c>
    </row>
    <row r="299" spans="1:21" s="70" customFormat="1" x14ac:dyDescent="0.3">
      <c r="A299" s="79">
        <v>5923</v>
      </c>
      <c r="B299" s="74" t="s">
        <v>229</v>
      </c>
      <c r="C299" s="76">
        <v>81</v>
      </c>
      <c r="D299" s="75">
        <v>182</v>
      </c>
      <c r="E299" s="106">
        <v>4796.3283813175485</v>
      </c>
      <c r="F299" s="97">
        <v>106930.18879208251</v>
      </c>
      <c r="G299" s="107">
        <v>-1283.5489627927309</v>
      </c>
      <c r="H299" s="107">
        <v>-38629.124292698543</v>
      </c>
      <c r="I299" s="107">
        <v>0</v>
      </c>
      <c r="J299" s="107">
        <v>0</v>
      </c>
      <c r="K299" s="107">
        <v>0</v>
      </c>
      <c r="L299" s="107">
        <v>67017.515536591236</v>
      </c>
      <c r="M299" s="93">
        <v>13.972670386296938</v>
      </c>
      <c r="N299" s="91">
        <v>52772.962366642336</v>
      </c>
      <c r="O299" s="92">
        <v>11.002783414955761</v>
      </c>
      <c r="P299" s="97">
        <v>6860.1811132785961</v>
      </c>
      <c r="Q299" s="93">
        <v>1.4302984632995683</v>
      </c>
      <c r="R299" s="97">
        <v>14244.5531699489</v>
      </c>
      <c r="S299" s="93">
        <v>2.9698869713411762</v>
      </c>
      <c r="T299" s="97">
        <v>21104.734283227495</v>
      </c>
      <c r="U299" s="96">
        <v>4.4001854346407443</v>
      </c>
    </row>
    <row r="300" spans="1:21" s="70" customFormat="1" x14ac:dyDescent="0.3">
      <c r="A300" s="79">
        <v>5924</v>
      </c>
      <c r="B300" s="74" t="s">
        <v>230</v>
      </c>
      <c r="C300" s="76">
        <v>74</v>
      </c>
      <c r="D300" s="75">
        <v>292</v>
      </c>
      <c r="E300" s="106">
        <v>9641.2011185294214</v>
      </c>
      <c r="F300" s="97">
        <v>171665.6792340164</v>
      </c>
      <c r="G300" s="107">
        <v>103324.31496499022</v>
      </c>
      <c r="H300" s="107">
        <v>0</v>
      </c>
      <c r="I300" s="107">
        <v>0</v>
      </c>
      <c r="J300" s="107">
        <v>0</v>
      </c>
      <c r="K300" s="107">
        <v>0</v>
      </c>
      <c r="L300" s="107">
        <v>274989.99419900659</v>
      </c>
      <c r="M300" s="93">
        <v>28.522379195109146</v>
      </c>
      <c r="N300" s="91">
        <v>230261.63920051459</v>
      </c>
      <c r="O300" s="92">
        <v>23.883086388269074</v>
      </c>
      <c r="P300" s="97">
        <v>-12191.702771177348</v>
      </c>
      <c r="Q300" s="93">
        <v>-1.2645418990115369</v>
      </c>
      <c r="R300" s="97">
        <v>44728.354998491996</v>
      </c>
      <c r="S300" s="93">
        <v>4.6392928068400714</v>
      </c>
      <c r="T300" s="97">
        <v>32536.652227314647</v>
      </c>
      <c r="U300" s="96">
        <v>3.3747509078285347</v>
      </c>
    </row>
    <row r="301" spans="1:21" s="70" customFormat="1" x14ac:dyDescent="0.3">
      <c r="A301" s="79">
        <v>5925</v>
      </c>
      <c r="B301" s="74" t="s">
        <v>315</v>
      </c>
      <c r="C301" s="76">
        <v>79</v>
      </c>
      <c r="D301" s="75">
        <v>200</v>
      </c>
      <c r="E301" s="106">
        <v>4853.3246146934125</v>
      </c>
      <c r="F301" s="97">
        <v>88874.188530279149</v>
      </c>
      <c r="G301" s="107">
        <v>-16355.687220536609</v>
      </c>
      <c r="H301" s="107">
        <v>-11870.975231824297</v>
      </c>
      <c r="I301" s="107">
        <v>0</v>
      </c>
      <c r="J301" s="107">
        <v>0</v>
      </c>
      <c r="K301" s="107">
        <v>0</v>
      </c>
      <c r="L301" s="107">
        <v>60647.526077918243</v>
      </c>
      <c r="M301" s="93">
        <v>12.496078645617111</v>
      </c>
      <c r="N301" s="91">
        <v>42059.577527669171</v>
      </c>
      <c r="O301" s="92">
        <v>8.6661373113873399</v>
      </c>
      <c r="P301" s="97">
        <v>1747.3254392204287</v>
      </c>
      <c r="Q301" s="93">
        <v>0.36002649275311421</v>
      </c>
      <c r="R301" s="97">
        <v>18587.948550249072</v>
      </c>
      <c r="S301" s="93">
        <v>3.8299413342297699</v>
      </c>
      <c r="T301" s="97">
        <v>20335.273989469501</v>
      </c>
      <c r="U301" s="96">
        <v>4.1899678269828842</v>
      </c>
    </row>
    <row r="302" spans="1:21" s="70" customFormat="1" x14ac:dyDescent="0.3">
      <c r="A302" s="79">
        <v>5926</v>
      </c>
      <c r="B302" s="74" t="s">
        <v>316</v>
      </c>
      <c r="C302" s="76">
        <v>71</v>
      </c>
      <c r="D302" s="75">
        <v>760</v>
      </c>
      <c r="E302" s="106">
        <v>21797.976470784863</v>
      </c>
      <c r="F302" s="97">
        <v>416798.72384580871</v>
      </c>
      <c r="G302" s="107">
        <v>146083.4911561574</v>
      </c>
      <c r="H302" s="107">
        <v>-27592.573290880558</v>
      </c>
      <c r="I302" s="107">
        <v>0</v>
      </c>
      <c r="J302" s="107">
        <v>0</v>
      </c>
      <c r="K302" s="107">
        <v>0</v>
      </c>
      <c r="L302" s="107">
        <v>535289.64171108557</v>
      </c>
      <c r="M302" s="93">
        <v>24.556850147467465</v>
      </c>
      <c r="N302" s="91">
        <v>515045.4189333024</v>
      </c>
      <c r="O302" s="92">
        <v>23.628129869008781</v>
      </c>
      <c r="P302" s="97">
        <v>69327.960574274781</v>
      </c>
      <c r="Q302" s="93">
        <v>3.1804768973483779</v>
      </c>
      <c r="R302" s="97">
        <v>20244.222777783172</v>
      </c>
      <c r="S302" s="93">
        <v>0.92872027845868454</v>
      </c>
      <c r="T302" s="97">
        <v>89572.183352057953</v>
      </c>
      <c r="U302" s="96">
        <v>4.1091971758070622</v>
      </c>
    </row>
    <row r="303" spans="1:21" s="70" customFormat="1" x14ac:dyDescent="0.3">
      <c r="A303" s="79">
        <v>5928</v>
      </c>
      <c r="B303" s="74" t="s">
        <v>317</v>
      </c>
      <c r="C303" s="76">
        <v>73</v>
      </c>
      <c r="D303" s="75">
        <v>172</v>
      </c>
      <c r="E303" s="106">
        <v>4427.7128617540402</v>
      </c>
      <c r="F303" s="97">
        <v>79421.620420467618</v>
      </c>
      <c r="G303" s="107">
        <v>8660.7148758646799</v>
      </c>
      <c r="H303" s="107">
        <v>-10516.892163258815</v>
      </c>
      <c r="I303" s="107">
        <v>0</v>
      </c>
      <c r="J303" s="107">
        <v>0</v>
      </c>
      <c r="K303" s="107">
        <v>0</v>
      </c>
      <c r="L303" s="107">
        <v>77565.443133073481</v>
      </c>
      <c r="M303" s="93">
        <v>17.518173728715077</v>
      </c>
      <c r="N303" s="91">
        <v>62257.691652127411</v>
      </c>
      <c r="O303" s="92">
        <v>14.060914426023553</v>
      </c>
      <c r="P303" s="97">
        <v>1753.1210919550758</v>
      </c>
      <c r="Q303" s="93">
        <v>0.39594281442644774</v>
      </c>
      <c r="R303" s="97">
        <v>15307.75148094607</v>
      </c>
      <c r="S303" s="93">
        <v>3.4572593026915253</v>
      </c>
      <c r="T303" s="97">
        <v>17060.872572901146</v>
      </c>
      <c r="U303" s="96">
        <v>3.8532021171179727</v>
      </c>
    </row>
    <row r="304" spans="1:21" s="70" customFormat="1" x14ac:dyDescent="0.3">
      <c r="A304" s="79">
        <v>5929</v>
      </c>
      <c r="B304" s="74" t="s">
        <v>318</v>
      </c>
      <c r="C304" s="76">
        <v>70</v>
      </c>
      <c r="D304" s="75">
        <v>606</v>
      </c>
      <c r="E304" s="106">
        <v>16370.28579123226</v>
      </c>
      <c r="F304" s="97">
        <v>287381.12778054946</v>
      </c>
      <c r="G304" s="107">
        <v>80201.08377429581</v>
      </c>
      <c r="H304" s="107">
        <v>-15723.491736831098</v>
      </c>
      <c r="I304" s="107">
        <v>0</v>
      </c>
      <c r="J304" s="107">
        <v>0</v>
      </c>
      <c r="K304" s="107">
        <v>0</v>
      </c>
      <c r="L304" s="107">
        <v>351858.71981801419</v>
      </c>
      <c r="M304" s="93">
        <v>21.49374325562879</v>
      </c>
      <c r="N304" s="91">
        <v>303911.05398822064</v>
      </c>
      <c r="O304" s="92">
        <v>18.564798309812769</v>
      </c>
      <c r="P304" s="97">
        <v>14945.184613741909</v>
      </c>
      <c r="Q304" s="93">
        <v>0.91294585838851883</v>
      </c>
      <c r="R304" s="97">
        <v>47947.66582979355</v>
      </c>
      <c r="S304" s="93">
        <v>2.9289449458160211</v>
      </c>
      <c r="T304" s="97">
        <v>62892.850443535455</v>
      </c>
      <c r="U304" s="96">
        <v>3.8418908042045397</v>
      </c>
    </row>
    <row r="305" spans="1:21" s="70" customFormat="1" x14ac:dyDescent="0.3">
      <c r="A305" s="79">
        <v>5930</v>
      </c>
      <c r="B305" s="74" t="s">
        <v>319</v>
      </c>
      <c r="C305" s="76">
        <v>66</v>
      </c>
      <c r="D305" s="75">
        <v>202</v>
      </c>
      <c r="E305" s="106">
        <v>4882.8559587067102</v>
      </c>
      <c r="F305" s="97">
        <v>90242.054481847896</v>
      </c>
      <c r="G305" s="107">
        <v>11695.475143655116</v>
      </c>
      <c r="H305" s="107">
        <v>-399.99124944034628</v>
      </c>
      <c r="I305" s="107">
        <v>0</v>
      </c>
      <c r="J305" s="107">
        <v>0</v>
      </c>
      <c r="K305" s="107">
        <v>0</v>
      </c>
      <c r="L305" s="107">
        <v>101537.53837606267</v>
      </c>
      <c r="M305" s="93">
        <v>20.794702779427524</v>
      </c>
      <c r="N305" s="91">
        <v>84577.459598195303</v>
      </c>
      <c r="O305" s="92">
        <v>17.321309560111779</v>
      </c>
      <c r="P305" s="97">
        <v>242.0167253571592</v>
      </c>
      <c r="Q305" s="93">
        <v>4.956458421133942E-2</v>
      </c>
      <c r="R305" s="97">
        <v>16960.078777867369</v>
      </c>
      <c r="S305" s="93">
        <v>3.4733932193157453</v>
      </c>
      <c r="T305" s="97">
        <v>17202.095503224529</v>
      </c>
      <c r="U305" s="96">
        <v>3.5229578035270848</v>
      </c>
    </row>
    <row r="306" spans="1:21" s="70" customFormat="1" x14ac:dyDescent="0.3">
      <c r="A306" s="79">
        <v>5931</v>
      </c>
      <c r="B306" s="74" t="s">
        <v>320</v>
      </c>
      <c r="C306" s="76">
        <v>77</v>
      </c>
      <c r="D306" s="75">
        <v>446</v>
      </c>
      <c r="E306" s="106">
        <v>16016.920392605389</v>
      </c>
      <c r="F306" s="97">
        <v>267434.25141096395</v>
      </c>
      <c r="G306" s="107">
        <v>207538.14550009693</v>
      </c>
      <c r="H306" s="107">
        <v>-1737.1915569242096</v>
      </c>
      <c r="I306" s="107">
        <v>0</v>
      </c>
      <c r="J306" s="107">
        <v>0</v>
      </c>
      <c r="K306" s="107">
        <v>0</v>
      </c>
      <c r="L306" s="107">
        <v>473235.20535413671</v>
      </c>
      <c r="M306" s="93">
        <v>29.545954762478406</v>
      </c>
      <c r="N306" s="91">
        <v>435296.13309591974</v>
      </c>
      <c r="O306" s="92">
        <v>27.177267691040349</v>
      </c>
      <c r="P306" s="97">
        <v>27092.739769384963</v>
      </c>
      <c r="Q306" s="93">
        <v>1.6915074249787121</v>
      </c>
      <c r="R306" s="97">
        <v>37939.072258216969</v>
      </c>
      <c r="S306" s="93">
        <v>2.3686870714380581</v>
      </c>
      <c r="T306" s="97">
        <v>65031.812027601933</v>
      </c>
      <c r="U306" s="96">
        <v>4.06019449641677</v>
      </c>
    </row>
    <row r="307" spans="1:21" s="70" customFormat="1" x14ac:dyDescent="0.3">
      <c r="A307" s="79">
        <v>5932</v>
      </c>
      <c r="B307" s="74" t="s">
        <v>231</v>
      </c>
      <c r="C307" s="76">
        <v>78</v>
      </c>
      <c r="D307" s="75">
        <v>210</v>
      </c>
      <c r="E307" s="106">
        <v>6349.7373344915477</v>
      </c>
      <c r="F307" s="97">
        <v>109128.89144379307</v>
      </c>
      <c r="G307" s="107">
        <v>42455.89561421462</v>
      </c>
      <c r="H307" s="107">
        <v>-147183.06387071352</v>
      </c>
      <c r="I307" s="107">
        <v>0</v>
      </c>
      <c r="J307" s="107">
        <v>0</v>
      </c>
      <c r="K307" s="107">
        <v>0</v>
      </c>
      <c r="L307" s="107">
        <v>4401.7231872941484</v>
      </c>
      <c r="M307" s="93">
        <v>0.69321342843335332</v>
      </c>
      <c r="N307" s="91">
        <v>-19286.879935264107</v>
      </c>
      <c r="O307" s="92">
        <v>-3.0374295690151558</v>
      </c>
      <c r="P307" s="97">
        <v>1289.8479096592173</v>
      </c>
      <c r="Q307" s="93">
        <v>0.20313405763303141</v>
      </c>
      <c r="R307" s="97">
        <v>23688.603122558256</v>
      </c>
      <c r="S307" s="93">
        <v>3.7306429974485091</v>
      </c>
      <c r="T307" s="97">
        <v>24978.451032217472</v>
      </c>
      <c r="U307" s="96">
        <v>3.9337770550815407</v>
      </c>
    </row>
    <row r="308" spans="1:21" s="70" customFormat="1" x14ac:dyDescent="0.3">
      <c r="A308" s="79">
        <v>5933</v>
      </c>
      <c r="B308" s="74" t="s">
        <v>313</v>
      </c>
      <c r="C308" s="76">
        <v>72</v>
      </c>
      <c r="D308" s="75">
        <v>689</v>
      </c>
      <c r="E308" s="106">
        <v>19473.243375175614</v>
      </c>
      <c r="F308" s="97">
        <v>355151.3025103368</v>
      </c>
      <c r="G308" s="107">
        <v>114581.83954366803</v>
      </c>
      <c r="H308" s="107">
        <v>-281679.54767169425</v>
      </c>
      <c r="I308" s="107">
        <v>0</v>
      </c>
      <c r="J308" s="107">
        <v>0</v>
      </c>
      <c r="K308" s="107">
        <v>0</v>
      </c>
      <c r="L308" s="107">
        <v>188053.59438231058</v>
      </c>
      <c r="M308" s="93">
        <v>9.6570248088225661</v>
      </c>
      <c r="N308" s="91">
        <v>122422.96670462523</v>
      </c>
      <c r="O308" s="92">
        <v>6.2867270924518595</v>
      </c>
      <c r="P308" s="97">
        <v>7575.7869873558611</v>
      </c>
      <c r="Q308" s="93">
        <v>0.38903570614299587</v>
      </c>
      <c r="R308" s="97">
        <v>65630.627677685348</v>
      </c>
      <c r="S308" s="93">
        <v>3.3702977163707057</v>
      </c>
      <c r="T308" s="97">
        <v>73206.414665041215</v>
      </c>
      <c r="U308" s="96">
        <v>3.7593334225137021</v>
      </c>
    </row>
    <row r="309" spans="1:21" s="70" customFormat="1" x14ac:dyDescent="0.3">
      <c r="A309" s="79">
        <v>5934</v>
      </c>
      <c r="B309" s="74" t="s">
        <v>314</v>
      </c>
      <c r="C309" s="76">
        <v>79</v>
      </c>
      <c r="D309" s="75">
        <v>247</v>
      </c>
      <c r="E309" s="106">
        <v>6911.3204140149282</v>
      </c>
      <c r="F309" s="97">
        <v>127435.85501856476</v>
      </c>
      <c r="G309" s="107">
        <v>22177.197416592098</v>
      </c>
      <c r="H309" s="107">
        <v>-9508.8255912831555</v>
      </c>
      <c r="I309" s="107">
        <v>0</v>
      </c>
      <c r="J309" s="107">
        <v>0</v>
      </c>
      <c r="K309" s="107">
        <v>0</v>
      </c>
      <c r="L309" s="107">
        <v>140104.22684387371</v>
      </c>
      <c r="M309" s="93">
        <v>20.271701853059405</v>
      </c>
      <c r="N309" s="91">
        <v>109174.79817031743</v>
      </c>
      <c r="O309" s="92">
        <v>15.796518122489353</v>
      </c>
      <c r="P309" s="97">
        <v>-4364.6027071792923</v>
      </c>
      <c r="Q309" s="93">
        <v>-0.63151502834807871</v>
      </c>
      <c r="R309" s="97">
        <v>30929.428673556278</v>
      </c>
      <c r="S309" s="93">
        <v>4.475183730570051</v>
      </c>
      <c r="T309" s="97">
        <v>26564.825966376986</v>
      </c>
      <c r="U309" s="96">
        <v>3.8436687022219727</v>
      </c>
    </row>
    <row r="310" spans="1:21" s="70" customFormat="1" x14ac:dyDescent="0.3">
      <c r="A310" s="79">
        <v>5935</v>
      </c>
      <c r="B310" s="74" t="s">
        <v>250</v>
      </c>
      <c r="C310" s="76">
        <v>60</v>
      </c>
      <c r="D310" s="75">
        <v>105</v>
      </c>
      <c r="E310" s="106">
        <v>4238.9284183880582</v>
      </c>
      <c r="F310" s="97">
        <v>77144.134090231426</v>
      </c>
      <c r="G310" s="107">
        <v>72761.884168996796</v>
      </c>
      <c r="H310" s="107">
        <v>-12965.372561622095</v>
      </c>
      <c r="I310" s="107">
        <v>0</v>
      </c>
      <c r="J310" s="107">
        <v>0</v>
      </c>
      <c r="K310" s="107">
        <v>0</v>
      </c>
      <c r="L310" s="107">
        <v>136940.64569760612</v>
      </c>
      <c r="M310" s="93">
        <v>32.305486713002971</v>
      </c>
      <c r="N310" s="91">
        <v>124056.08940120136</v>
      </c>
      <c r="O310" s="92">
        <v>29.265908068430253</v>
      </c>
      <c r="P310" s="97">
        <v>822.41489671654472</v>
      </c>
      <c r="Q310" s="93">
        <v>0.19401481118411651</v>
      </c>
      <c r="R310" s="97">
        <v>12884.556296404757</v>
      </c>
      <c r="S310" s="93">
        <v>3.0395786445727198</v>
      </c>
      <c r="T310" s="97">
        <v>13706.971193121302</v>
      </c>
      <c r="U310" s="96">
        <v>3.2335934557568367</v>
      </c>
    </row>
    <row r="311" spans="1:21" s="70" customFormat="1" x14ac:dyDescent="0.3">
      <c r="A311" s="79">
        <v>5937</v>
      </c>
      <c r="B311" s="74" t="s">
        <v>232</v>
      </c>
      <c r="C311" s="76">
        <v>70</v>
      </c>
      <c r="D311" s="75">
        <v>134</v>
      </c>
      <c r="E311" s="106">
        <v>2278.1129597363956</v>
      </c>
      <c r="F311" s="97">
        <v>43379.885951755154</v>
      </c>
      <c r="G311" s="107">
        <v>-37051.746723764263</v>
      </c>
      <c r="H311" s="107">
        <v>-30035.055180704356</v>
      </c>
      <c r="I311" s="107">
        <v>0</v>
      </c>
      <c r="J311" s="107">
        <v>0</v>
      </c>
      <c r="K311" s="107">
        <v>0</v>
      </c>
      <c r="L311" s="107">
        <v>-23706.915952713465</v>
      </c>
      <c r="M311" s="93">
        <v>-10.406382989655015</v>
      </c>
      <c r="N311" s="91">
        <v>-32960.27371996209</v>
      </c>
      <c r="O311" s="92">
        <v>-14.468235027193726</v>
      </c>
      <c r="P311" s="97">
        <v>-359.14289583341741</v>
      </c>
      <c r="Q311" s="93">
        <v>-0.15764929227871757</v>
      </c>
      <c r="R311" s="97">
        <v>9253.3577672486244</v>
      </c>
      <c r="S311" s="93">
        <v>4.0618520375387117</v>
      </c>
      <c r="T311" s="97">
        <v>8894.2148714152063</v>
      </c>
      <c r="U311" s="96">
        <v>3.9042027452599943</v>
      </c>
    </row>
    <row r="312" spans="1:21" s="70" customFormat="1" x14ac:dyDescent="0.3">
      <c r="A312" s="79">
        <v>5938</v>
      </c>
      <c r="B312" s="74" t="s">
        <v>127</v>
      </c>
      <c r="C312" s="76">
        <v>76.5</v>
      </c>
      <c r="D312" s="75">
        <v>29570</v>
      </c>
      <c r="E312" s="106">
        <v>738138.00610448467</v>
      </c>
      <c r="F312" s="97">
        <v>14715182.063917018</v>
      </c>
      <c r="G312" s="107">
        <v>-21702039.059657823</v>
      </c>
      <c r="H312" s="107">
        <v>-8103358.8082276639</v>
      </c>
      <c r="I312" s="107">
        <v>1081752.9469049266</v>
      </c>
      <c r="J312" s="107">
        <v>0</v>
      </c>
      <c r="K312" s="107">
        <v>0</v>
      </c>
      <c r="L312" s="107">
        <v>-14008462.857063543</v>
      </c>
      <c r="M312" s="93">
        <v>-18.978108078993323</v>
      </c>
      <c r="N312" s="91">
        <v>-12947780.334715258</v>
      </c>
      <c r="O312" s="92">
        <v>-17.541137602502044</v>
      </c>
      <c r="P312" s="97">
        <v>5439686.2730069133</v>
      </c>
      <c r="Q312" s="93">
        <v>7.3694705163805327</v>
      </c>
      <c r="R312" s="97">
        <v>-1060682.5223482847</v>
      </c>
      <c r="S312" s="93">
        <v>-1.4369704764912801</v>
      </c>
      <c r="T312" s="97">
        <v>4379003.7506586285</v>
      </c>
      <c r="U312" s="96">
        <v>5.932500039889252</v>
      </c>
    </row>
    <row r="313" spans="1:21" s="70" customFormat="1" x14ac:dyDescent="0.3">
      <c r="A313" s="79">
        <v>5939</v>
      </c>
      <c r="B313" s="74" t="s">
        <v>126</v>
      </c>
      <c r="C313" s="76">
        <v>73</v>
      </c>
      <c r="D313" s="75">
        <v>3236</v>
      </c>
      <c r="E313" s="106">
        <v>84864.767590260744</v>
      </c>
      <c r="F313" s="97">
        <v>1789918.0411956247</v>
      </c>
      <c r="G313" s="107">
        <v>-301516.8680697754</v>
      </c>
      <c r="H313" s="107">
        <v>-294835.97784680384</v>
      </c>
      <c r="I313" s="107">
        <v>0</v>
      </c>
      <c r="J313" s="107">
        <v>0</v>
      </c>
      <c r="K313" s="107">
        <v>0</v>
      </c>
      <c r="L313" s="107">
        <v>1193565.1952790455</v>
      </c>
      <c r="M313" s="93">
        <v>14.064319377409353</v>
      </c>
      <c r="N313" s="91">
        <v>1026340.9810594012</v>
      </c>
      <c r="O313" s="92">
        <v>12.093840709194215</v>
      </c>
      <c r="P313" s="97">
        <v>247929.91591096739</v>
      </c>
      <c r="Q313" s="93">
        <v>2.9214705106836392</v>
      </c>
      <c r="R313" s="97">
        <v>167224.21421964432</v>
      </c>
      <c r="S313" s="93">
        <v>1.9704786682151394</v>
      </c>
      <c r="T313" s="97">
        <v>415154.13013061171</v>
      </c>
      <c r="U313" s="96">
        <v>4.8919491788987788</v>
      </c>
    </row>
    <row r="314" spans="1:21" x14ac:dyDescent="0.3">
      <c r="A314" s="104"/>
      <c r="B314" s="105" t="s">
        <v>400</v>
      </c>
      <c r="C314" s="85"/>
      <c r="D314" s="86">
        <f>SUM(D5:D313)</f>
        <v>778251</v>
      </c>
      <c r="E314" s="87">
        <f>SUM(E5:E313)</f>
        <v>33699899.10201472</v>
      </c>
      <c r="F314" s="88" t="e">
        <f>#REF!</f>
        <v>#REF!</v>
      </c>
      <c r="G314" s="89" t="e">
        <f>#REF!</f>
        <v>#REF!</v>
      </c>
      <c r="H314" s="89" t="e">
        <f>#REF!</f>
        <v>#REF!</v>
      </c>
      <c r="I314" s="89" t="e">
        <f>#REF!</f>
        <v>#REF!</v>
      </c>
      <c r="J314" s="89" t="e">
        <f>#REF!</f>
        <v>#REF!</v>
      </c>
      <c r="K314" s="89" t="e">
        <f>#REF!</f>
        <v>#REF!</v>
      </c>
      <c r="L314" s="89" t="e">
        <f t="shared" ref="L262:L314" si="0">F314+G314+H314+I314+J314+K314</f>
        <v>#REF!</v>
      </c>
      <c r="M314" s="90"/>
      <c r="N314" s="83">
        <f>SUM(N5:N313)</f>
        <v>770975999.93516231</v>
      </c>
      <c r="O314" s="84"/>
      <c r="P314" s="82">
        <f>SUM(P5:P313)</f>
        <v>177360593.10231075</v>
      </c>
      <c r="Q314" s="94">
        <f>P314/E314</f>
        <v>5.2629413686199253</v>
      </c>
      <c r="R314" s="98">
        <v>0</v>
      </c>
      <c r="S314" s="95"/>
      <c r="T314" s="99">
        <f>SUM(T5:T313)</f>
        <v>177360593.27975121</v>
      </c>
      <c r="U314" s="100">
        <f>T314/E314</f>
        <v>5.2629413738852371</v>
      </c>
    </row>
    <row r="315" spans="1:21" x14ac:dyDescent="0.3">
      <c r="D315" s="67"/>
      <c r="E315" s="67"/>
      <c r="L315" s="69"/>
      <c r="M315" s="69"/>
    </row>
    <row r="316" spans="1:21" x14ac:dyDescent="0.3">
      <c r="H316" s="73"/>
      <c r="I316" s="73"/>
      <c r="J316" s="73"/>
      <c r="K316" s="73"/>
      <c r="L316" s="69"/>
      <c r="M316" s="69"/>
    </row>
  </sheetData>
  <autoFilter ref="A4:U314"/>
  <mergeCells count="12">
    <mergeCell ref="U3:U4"/>
    <mergeCell ref="A1:E1"/>
    <mergeCell ref="A3:A4"/>
    <mergeCell ref="B3:B4"/>
    <mergeCell ref="E3:E4"/>
    <mergeCell ref="F3:M3"/>
    <mergeCell ref="N3:O3"/>
    <mergeCell ref="P3:P4"/>
    <mergeCell ref="Q3:Q4"/>
    <mergeCell ref="R3:R4"/>
    <mergeCell ref="S3:S4"/>
    <mergeCell ref="T3:T4"/>
  </mergeCells>
  <conditionalFormatting sqref="U5:U31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5:T313">
    <cfRule type="expression" dxfId="0" priority="1">
      <formula>MOD(ROW(),2)</formula>
    </cfRule>
  </conditionalFormatting>
  <pageMargins left="0.25" right="0.25" top="0.75" bottom="0.75" header="0.3" footer="0.3"/>
  <pageSetup paperSize="8" fitToHeight="7" orientation="landscape" horizontalDpi="1200" verticalDpi="1200" r:id="rId1"/>
  <headerFooter alignWithMargins="0">
    <oddHeader>&amp;L&amp;G&amp;R&amp;"Arial Narrow,Normal"&amp;9Simulation RIE III et Péréquation 2019 : avril 2018</oddHeader>
    <oddFooter>&amp;L&amp;"Arial Narrow,Normal"&amp;9Contact : gianni.saitta@ucv.ch - 021 557 81 37&amp;R&amp;"Arial Narrow,Normal"&amp;9&amp;P/&amp;N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Paramètres</vt:lpstr>
      <vt:lpstr>Synthèse</vt:lpstr>
      <vt:lpstr>Synthèse!Impression_des_titres</vt:lpstr>
      <vt:lpstr>Synthèse!Zone_d_impression</vt:lpstr>
    </vt:vector>
  </TitlesOfParts>
  <Company>Etat de Vaud / ASFiCo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CLERC,Charles Henri</dc:creator>
  <cp:lastModifiedBy>Gianni Saitta</cp:lastModifiedBy>
  <cp:lastPrinted>2018-04-25T09:10:45Z</cp:lastPrinted>
  <dcterms:created xsi:type="dcterms:W3CDTF">2005-06-06T00:37:42Z</dcterms:created>
  <dcterms:modified xsi:type="dcterms:W3CDTF">2018-05-02T11:43:42Z</dcterms:modified>
</cp:coreProperties>
</file>